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6" windowHeight="7320"/>
  </bookViews>
  <sheets>
    <sheet name="Instructions" sheetId="9" r:id="rId1"/>
    <sheet name="BET" sheetId="1" r:id="rId2"/>
    <sheet name="Rappel info sur les compteurs" sheetId="4" r:id="rId3"/>
    <sheet name="Relevé compteur" sheetId="7" r:id="rId4"/>
    <sheet name="Suivi conso" sheetId="2" r:id="rId5"/>
    <sheet name="Comparaison conso avec théo" sheetId="6" r:id="rId6"/>
  </sheets>
  <definedNames>
    <definedName name="sre">BET!$D$2</definedName>
    <definedName name="_xlnm.Print_Area" localSheetId="5">'Comparaison conso avec théo'!$A$1:$U$74</definedName>
  </definedNames>
  <calcPr calcId="162913"/>
</workbook>
</file>

<file path=xl/calcChain.xml><?xml version="1.0" encoding="utf-8"?>
<calcChain xmlns="http://schemas.openxmlformats.org/spreadsheetml/2006/main">
  <c r="C16" i="1" l="1"/>
  <c r="D14" i="7" l="1"/>
  <c r="C16" i="2"/>
  <c r="O51" i="2" l="1"/>
  <c r="N51" i="2"/>
  <c r="M51" i="2"/>
  <c r="L51" i="2"/>
  <c r="K51" i="2"/>
  <c r="J51" i="2"/>
  <c r="I51" i="2"/>
  <c r="H51" i="2"/>
  <c r="G51" i="2"/>
  <c r="F51" i="2"/>
  <c r="E51" i="2"/>
  <c r="D51" i="2"/>
  <c r="O50" i="2"/>
  <c r="N50" i="2"/>
  <c r="M50" i="2"/>
  <c r="L50" i="2"/>
  <c r="K50" i="2"/>
  <c r="J50" i="2"/>
  <c r="I50" i="2"/>
  <c r="H50" i="2"/>
  <c r="G50" i="2"/>
  <c r="F50" i="2"/>
  <c r="E50" i="2"/>
  <c r="D50" i="2"/>
  <c r="P50" i="2" s="1"/>
  <c r="O49" i="2"/>
  <c r="N49" i="2"/>
  <c r="M49" i="2"/>
  <c r="L49" i="2"/>
  <c r="K49" i="2"/>
  <c r="J49" i="2"/>
  <c r="I49" i="2"/>
  <c r="H49" i="2"/>
  <c r="G49" i="2"/>
  <c r="F49" i="2"/>
  <c r="E49" i="2"/>
  <c r="D49" i="2"/>
  <c r="P49" i="2" s="1"/>
  <c r="O48" i="2"/>
  <c r="N48" i="2"/>
  <c r="M48" i="2"/>
  <c r="L48" i="2"/>
  <c r="K48" i="2"/>
  <c r="J48" i="2"/>
  <c r="I48" i="2"/>
  <c r="H48" i="2"/>
  <c r="G48" i="2"/>
  <c r="F48" i="2"/>
  <c r="E48" i="2"/>
  <c r="D48" i="2"/>
  <c r="P48" i="2" s="1"/>
  <c r="O47" i="2"/>
  <c r="N47" i="2"/>
  <c r="M47" i="2"/>
  <c r="L47" i="2"/>
  <c r="K47" i="2"/>
  <c r="J47" i="2"/>
  <c r="I47" i="2"/>
  <c r="H47" i="2"/>
  <c r="G47" i="2"/>
  <c r="F47" i="2"/>
  <c r="E47" i="2"/>
  <c r="D47" i="2"/>
  <c r="P47" i="2" s="1"/>
  <c r="O46" i="2"/>
  <c r="N46" i="2"/>
  <c r="M46" i="2"/>
  <c r="L46" i="2"/>
  <c r="K46" i="2"/>
  <c r="J46" i="2"/>
  <c r="I46" i="2"/>
  <c r="H46" i="2"/>
  <c r="G46" i="2"/>
  <c r="F46" i="2"/>
  <c r="E46" i="2"/>
  <c r="D46" i="2"/>
  <c r="P46" i="2" s="1"/>
  <c r="O45" i="2"/>
  <c r="N45" i="2"/>
  <c r="M45" i="2"/>
  <c r="L45" i="2"/>
  <c r="K45" i="2"/>
  <c r="J45" i="2"/>
  <c r="I45" i="2"/>
  <c r="H45" i="2"/>
  <c r="G45" i="2"/>
  <c r="F45" i="2"/>
  <c r="E45" i="2"/>
  <c r="D45" i="2"/>
  <c r="P45" i="2" s="1"/>
  <c r="O44" i="2"/>
  <c r="N44" i="2"/>
  <c r="M44" i="2"/>
  <c r="L44" i="2"/>
  <c r="K44" i="2"/>
  <c r="J44" i="2"/>
  <c r="I44" i="2"/>
  <c r="H44" i="2"/>
  <c r="G44" i="2"/>
  <c r="F44" i="2"/>
  <c r="E44" i="2"/>
  <c r="D44" i="2"/>
  <c r="P44" i="2" s="1"/>
  <c r="O43" i="2"/>
  <c r="N43" i="2"/>
  <c r="M43" i="2"/>
  <c r="L43" i="2"/>
  <c r="K43" i="2"/>
  <c r="J43" i="2"/>
  <c r="I43" i="2"/>
  <c r="H43" i="2"/>
  <c r="G43" i="2"/>
  <c r="F43" i="2"/>
  <c r="E43" i="2"/>
  <c r="D43" i="2"/>
  <c r="P43" i="2" s="1"/>
  <c r="O42" i="2"/>
  <c r="N42" i="2"/>
  <c r="M42" i="2"/>
  <c r="L42" i="2"/>
  <c r="K42" i="2"/>
  <c r="J42" i="2"/>
  <c r="I42" i="2"/>
  <c r="H42" i="2"/>
  <c r="G42" i="2"/>
  <c r="F42" i="2"/>
  <c r="E42" i="2"/>
  <c r="D42" i="2"/>
  <c r="P42" i="2" s="1"/>
  <c r="O41" i="2"/>
  <c r="N41" i="2"/>
  <c r="M41" i="2"/>
  <c r="L41" i="2"/>
  <c r="K41" i="2"/>
  <c r="J41" i="2"/>
  <c r="I41" i="2"/>
  <c r="H41" i="2"/>
  <c r="G41" i="2"/>
  <c r="F41" i="2"/>
  <c r="E41" i="2"/>
  <c r="D41" i="2"/>
  <c r="P41" i="2" s="1"/>
  <c r="O40" i="2"/>
  <c r="N40" i="2"/>
  <c r="M40" i="2"/>
  <c r="L40" i="2"/>
  <c r="K40" i="2"/>
  <c r="J40" i="2"/>
  <c r="I40" i="2"/>
  <c r="H40" i="2"/>
  <c r="G40" i="2"/>
  <c r="F40" i="2"/>
  <c r="E40" i="2"/>
  <c r="D40" i="2"/>
  <c r="P40" i="2" s="1"/>
  <c r="O39" i="2"/>
  <c r="N39" i="2"/>
  <c r="M39" i="2"/>
  <c r="L39" i="2"/>
  <c r="K39" i="2"/>
  <c r="J39" i="2"/>
  <c r="I39" i="2"/>
  <c r="H39" i="2"/>
  <c r="G39" i="2"/>
  <c r="F39" i="2"/>
  <c r="E39" i="2"/>
  <c r="D39" i="2"/>
  <c r="P39" i="2" s="1"/>
  <c r="O38" i="2"/>
  <c r="N38" i="2"/>
  <c r="M38" i="2"/>
  <c r="L38" i="2"/>
  <c r="K38" i="2"/>
  <c r="J38" i="2"/>
  <c r="I38" i="2"/>
  <c r="H38" i="2"/>
  <c r="G38" i="2"/>
  <c r="F38" i="2"/>
  <c r="E38" i="2"/>
  <c r="D38" i="2"/>
  <c r="P38" i="2" s="1"/>
  <c r="O37" i="2"/>
  <c r="N37" i="2"/>
  <c r="M37" i="2"/>
  <c r="L37" i="2"/>
  <c r="K37" i="2"/>
  <c r="J37" i="2"/>
  <c r="I37" i="2"/>
  <c r="H37" i="2"/>
  <c r="G37" i="2"/>
  <c r="F37" i="2"/>
  <c r="E37" i="2"/>
  <c r="D37" i="2"/>
  <c r="P37" i="2" s="1"/>
  <c r="O36" i="2"/>
  <c r="N36" i="2"/>
  <c r="M36" i="2"/>
  <c r="L36" i="2"/>
  <c r="K36" i="2"/>
  <c r="J36" i="2"/>
  <c r="I36" i="2"/>
  <c r="H36" i="2"/>
  <c r="G36" i="2"/>
  <c r="F36" i="2"/>
  <c r="E36" i="2"/>
  <c r="D36" i="2"/>
  <c r="P36" i="2" s="1"/>
  <c r="O35" i="2"/>
  <c r="N35" i="2"/>
  <c r="M35" i="2"/>
  <c r="L35" i="2"/>
  <c r="K35" i="2"/>
  <c r="J35" i="2"/>
  <c r="I35" i="2"/>
  <c r="H35" i="2"/>
  <c r="G35" i="2"/>
  <c r="F35" i="2"/>
  <c r="E35" i="2"/>
  <c r="D35" i="2"/>
  <c r="P35" i="2" s="1"/>
  <c r="O34" i="2"/>
  <c r="N34" i="2"/>
  <c r="M34" i="2"/>
  <c r="L34" i="2"/>
  <c r="K34" i="2"/>
  <c r="J34" i="2"/>
  <c r="I34" i="2"/>
  <c r="H34" i="2"/>
  <c r="G34" i="2"/>
  <c r="F34" i="2"/>
  <c r="E34" i="2"/>
  <c r="D34" i="2"/>
  <c r="P34" i="2" s="1"/>
  <c r="O33" i="2"/>
  <c r="N33" i="2"/>
  <c r="M33" i="2"/>
  <c r="L33" i="2"/>
  <c r="K33" i="2"/>
  <c r="J33" i="2"/>
  <c r="I33" i="2"/>
  <c r="H33" i="2"/>
  <c r="G33" i="2"/>
  <c r="F33" i="2"/>
  <c r="E33" i="2"/>
  <c r="D33" i="2"/>
  <c r="P33" i="2" s="1"/>
  <c r="O32" i="2"/>
  <c r="N32" i="2"/>
  <c r="M32" i="2"/>
  <c r="L32" i="2"/>
  <c r="K32" i="2"/>
  <c r="J32" i="2"/>
  <c r="I32" i="2"/>
  <c r="H32" i="2"/>
  <c r="G32" i="2"/>
  <c r="F32" i="2"/>
  <c r="E32" i="2"/>
  <c r="D32" i="2"/>
  <c r="P32" i="2" s="1"/>
  <c r="O31" i="2"/>
  <c r="N31" i="2"/>
  <c r="M31" i="2"/>
  <c r="L31" i="2"/>
  <c r="K31" i="2"/>
  <c r="J31" i="2"/>
  <c r="I31" i="2"/>
  <c r="H31" i="2"/>
  <c r="G31" i="2"/>
  <c r="F31" i="2"/>
  <c r="E31" i="2"/>
  <c r="D31" i="2"/>
  <c r="P31" i="2" s="1"/>
  <c r="O30" i="2"/>
  <c r="N30" i="2"/>
  <c r="M30" i="2"/>
  <c r="L30" i="2"/>
  <c r="K30" i="2"/>
  <c r="J30" i="2"/>
  <c r="I30" i="2"/>
  <c r="H30" i="2"/>
  <c r="G30" i="2"/>
  <c r="F30" i="2"/>
  <c r="E30" i="2"/>
  <c r="D30" i="2"/>
  <c r="O29" i="2"/>
  <c r="N29" i="2"/>
  <c r="M29" i="2"/>
  <c r="L29" i="2"/>
  <c r="K29" i="2"/>
  <c r="J29" i="2"/>
  <c r="I29" i="2"/>
  <c r="H29" i="2"/>
  <c r="G29" i="2"/>
  <c r="F29" i="2"/>
  <c r="E29" i="2"/>
  <c r="D29" i="2"/>
  <c r="O28" i="2"/>
  <c r="N28" i="2"/>
  <c r="M28" i="2"/>
  <c r="L28" i="2"/>
  <c r="K28" i="2"/>
  <c r="J28" i="2"/>
  <c r="I28" i="2"/>
  <c r="H28" i="2"/>
  <c r="G28" i="2"/>
  <c r="F28" i="2"/>
  <c r="E28" i="2"/>
  <c r="D28" i="2"/>
  <c r="O27" i="2"/>
  <c r="N27" i="2"/>
  <c r="M27" i="2"/>
  <c r="L27" i="2"/>
  <c r="K27" i="2"/>
  <c r="J27" i="2"/>
  <c r="I27" i="2"/>
  <c r="H27" i="2"/>
  <c r="G27" i="2"/>
  <c r="F27" i="2"/>
  <c r="E27" i="2"/>
  <c r="D27" i="2"/>
  <c r="O26" i="2"/>
  <c r="N26" i="2"/>
  <c r="M26" i="2"/>
  <c r="L26" i="2"/>
  <c r="K26" i="2"/>
  <c r="J26" i="2"/>
  <c r="I26" i="2"/>
  <c r="H26" i="2"/>
  <c r="G26" i="2"/>
  <c r="F26" i="2"/>
  <c r="E26" i="2"/>
  <c r="D26" i="2"/>
  <c r="O25" i="2"/>
  <c r="N25" i="2"/>
  <c r="M25" i="2"/>
  <c r="L25" i="2"/>
  <c r="K25" i="2"/>
  <c r="J25" i="2"/>
  <c r="I25" i="2"/>
  <c r="H25" i="2"/>
  <c r="G25" i="2"/>
  <c r="F25" i="2"/>
  <c r="E25" i="2"/>
  <c r="D25" i="2"/>
  <c r="O24" i="2"/>
  <c r="N24" i="2"/>
  <c r="M24" i="2"/>
  <c r="L24" i="2"/>
  <c r="K24" i="2"/>
  <c r="J24" i="2"/>
  <c r="I24" i="2"/>
  <c r="H24" i="2"/>
  <c r="G24" i="2"/>
  <c r="F24" i="2"/>
  <c r="E24" i="2"/>
  <c r="D24" i="2"/>
  <c r="O23" i="2"/>
  <c r="N23" i="2"/>
  <c r="M23" i="2"/>
  <c r="L23" i="2"/>
  <c r="K23" i="2"/>
  <c r="J23" i="2"/>
  <c r="I23" i="2"/>
  <c r="H23" i="2"/>
  <c r="G23" i="2"/>
  <c r="F23" i="2"/>
  <c r="E23" i="2"/>
  <c r="D23" i="2"/>
  <c r="O22" i="2"/>
  <c r="N22" i="2"/>
  <c r="M22" i="2"/>
  <c r="L22" i="2"/>
  <c r="K22" i="2"/>
  <c r="J22" i="2"/>
  <c r="I22" i="2"/>
  <c r="H22" i="2"/>
  <c r="G22" i="2"/>
  <c r="F22" i="2"/>
  <c r="E22" i="2"/>
  <c r="D22" i="2"/>
  <c r="O21" i="2"/>
  <c r="N21" i="2"/>
  <c r="M21" i="2"/>
  <c r="L21" i="2"/>
  <c r="K21" i="2"/>
  <c r="J21" i="2"/>
  <c r="I21" i="2"/>
  <c r="H21" i="2"/>
  <c r="G21" i="2"/>
  <c r="F21" i="2"/>
  <c r="E21" i="2"/>
  <c r="D21" i="2"/>
  <c r="O20" i="2"/>
  <c r="N20" i="2"/>
  <c r="M20" i="2"/>
  <c r="L20" i="2"/>
  <c r="K20" i="2"/>
  <c r="J20" i="2"/>
  <c r="I20" i="2"/>
  <c r="H20" i="2"/>
  <c r="G20" i="2"/>
  <c r="F20" i="2"/>
  <c r="E20" i="2"/>
  <c r="D20" i="2"/>
  <c r="O19" i="2"/>
  <c r="N19" i="2"/>
  <c r="M19" i="2"/>
  <c r="L19" i="2"/>
  <c r="K19" i="2"/>
  <c r="J19" i="2"/>
  <c r="I19" i="2"/>
  <c r="H19" i="2"/>
  <c r="G19" i="2"/>
  <c r="F19" i="2"/>
  <c r="E19" i="2"/>
  <c r="D19" i="2"/>
  <c r="O18" i="2"/>
  <c r="N18" i="2"/>
  <c r="M18" i="2"/>
  <c r="L18" i="2"/>
  <c r="K18" i="2"/>
  <c r="J18" i="2"/>
  <c r="I18" i="2"/>
  <c r="H18" i="2"/>
  <c r="G18" i="2"/>
  <c r="F18" i="2"/>
  <c r="E18" i="2"/>
  <c r="D18" i="2"/>
  <c r="O17" i="2"/>
  <c r="N17" i="2"/>
  <c r="M17" i="2"/>
  <c r="L17" i="2"/>
  <c r="K17" i="2"/>
  <c r="J17" i="2"/>
  <c r="I17" i="2"/>
  <c r="H17" i="2"/>
  <c r="G17" i="2"/>
  <c r="F17" i="2"/>
  <c r="E17" i="2"/>
  <c r="D17" i="2"/>
  <c r="O16" i="2"/>
  <c r="N16" i="2"/>
  <c r="M16" i="2"/>
  <c r="L16" i="2"/>
  <c r="K16" i="2"/>
  <c r="J16" i="2"/>
  <c r="I16" i="2"/>
  <c r="H16" i="2"/>
  <c r="G16" i="2"/>
  <c r="F16" i="2"/>
  <c r="E16" i="2"/>
  <c r="O15" i="2"/>
  <c r="N15" i="2"/>
  <c r="M15" i="2"/>
  <c r="L15" i="2"/>
  <c r="K15" i="2"/>
  <c r="J15" i="2"/>
  <c r="I15" i="2"/>
  <c r="H15" i="2"/>
  <c r="G15" i="2"/>
  <c r="F15" i="2"/>
  <c r="E15" i="2"/>
  <c r="D15" i="2"/>
  <c r="O14" i="2"/>
  <c r="N14" i="2"/>
  <c r="M14" i="2"/>
  <c r="L14" i="2"/>
  <c r="K14" i="2"/>
  <c r="J14" i="2"/>
  <c r="I14" i="2"/>
  <c r="H14" i="2"/>
  <c r="G14" i="2"/>
  <c r="F14" i="2"/>
  <c r="E14" i="2"/>
  <c r="O13" i="2"/>
  <c r="N13" i="2"/>
  <c r="M13" i="2"/>
  <c r="L13" i="2"/>
  <c r="K13" i="2"/>
  <c r="J13" i="2"/>
  <c r="I13" i="2"/>
  <c r="H13" i="2"/>
  <c r="G13" i="2"/>
  <c r="F13" i="2"/>
  <c r="E13" i="2"/>
  <c r="O12" i="2"/>
  <c r="N12" i="2"/>
  <c r="M12" i="2"/>
  <c r="L12" i="2"/>
  <c r="K12" i="2"/>
  <c r="J12" i="2"/>
  <c r="I12" i="2"/>
  <c r="H12" i="2"/>
  <c r="G12" i="2"/>
  <c r="F12" i="2"/>
  <c r="E12" i="2"/>
  <c r="O11" i="2"/>
  <c r="N11" i="2"/>
  <c r="M11" i="2"/>
  <c r="L11" i="2"/>
  <c r="K11" i="2"/>
  <c r="J11" i="2"/>
  <c r="I11" i="2"/>
  <c r="H11" i="2"/>
  <c r="G11" i="2"/>
  <c r="F11" i="2"/>
  <c r="E11" i="2"/>
  <c r="O10" i="2"/>
  <c r="N10" i="2"/>
  <c r="M10" i="2"/>
  <c r="L10" i="2"/>
  <c r="K10" i="2"/>
  <c r="J10" i="2"/>
  <c r="I10" i="2"/>
  <c r="H10" i="2"/>
  <c r="G10" i="2"/>
  <c r="F10" i="2"/>
  <c r="E10" i="2"/>
  <c r="D10" i="2"/>
  <c r="P51" i="2" l="1"/>
  <c r="P17" i="2"/>
  <c r="P18" i="2"/>
  <c r="P19" i="2"/>
  <c r="P20" i="2"/>
  <c r="P21" i="2"/>
  <c r="P22" i="2"/>
  <c r="P23" i="2"/>
  <c r="P24" i="2"/>
  <c r="P25" i="2"/>
  <c r="P26" i="2"/>
  <c r="P27" i="2"/>
  <c r="P28" i="2"/>
  <c r="P29" i="2"/>
  <c r="P30" i="2"/>
  <c r="P10" i="2"/>
  <c r="P15" i="2"/>
  <c r="D3" i="2"/>
  <c r="E3" i="2"/>
  <c r="F3" i="2"/>
  <c r="G3" i="2"/>
  <c r="H3" i="2"/>
  <c r="I3" i="2"/>
  <c r="J3" i="2"/>
  <c r="K3" i="2"/>
  <c r="L3" i="2"/>
  <c r="M3" i="2"/>
  <c r="N3" i="2"/>
  <c r="O3" i="2"/>
  <c r="D4" i="2"/>
  <c r="E4" i="2"/>
  <c r="F4" i="2"/>
  <c r="G4" i="2"/>
  <c r="H4" i="2"/>
  <c r="I4" i="2"/>
  <c r="J4" i="2"/>
  <c r="K4" i="2"/>
  <c r="L4" i="2"/>
  <c r="M4" i="2"/>
  <c r="N4" i="2"/>
  <c r="O4" i="2"/>
  <c r="D5" i="2"/>
  <c r="E5" i="2"/>
  <c r="F5" i="2"/>
  <c r="G5" i="2"/>
  <c r="H5" i="2"/>
  <c r="I5" i="2"/>
  <c r="J5" i="2"/>
  <c r="K5" i="2"/>
  <c r="L5" i="2"/>
  <c r="M5" i="2"/>
  <c r="N5" i="2"/>
  <c r="O5" i="2"/>
  <c r="D6" i="2"/>
  <c r="E6" i="2"/>
  <c r="F6" i="2"/>
  <c r="G6" i="2"/>
  <c r="H6" i="2"/>
  <c r="I6" i="2"/>
  <c r="J6" i="2"/>
  <c r="K6" i="2"/>
  <c r="L6" i="2"/>
  <c r="M6" i="2"/>
  <c r="N6" i="2"/>
  <c r="O6" i="2"/>
  <c r="D7" i="2"/>
  <c r="E7" i="2"/>
  <c r="F7" i="2"/>
  <c r="G7" i="2"/>
  <c r="H7" i="2"/>
  <c r="I7" i="2"/>
  <c r="J7" i="2"/>
  <c r="K7" i="2"/>
  <c r="L7" i="2"/>
  <c r="M7" i="2"/>
  <c r="N7" i="2"/>
  <c r="O7" i="2"/>
  <c r="D8" i="2"/>
  <c r="E8" i="2"/>
  <c r="F8" i="2"/>
  <c r="G8" i="2"/>
  <c r="H8" i="2"/>
  <c r="I8" i="2"/>
  <c r="J8" i="2"/>
  <c r="K8" i="2"/>
  <c r="L8" i="2"/>
  <c r="M8" i="2"/>
  <c r="N8" i="2"/>
  <c r="O8" i="2"/>
  <c r="D9" i="2"/>
  <c r="E9" i="2"/>
  <c r="F9" i="2"/>
  <c r="G9" i="2"/>
  <c r="H9" i="2"/>
  <c r="I9" i="2"/>
  <c r="J9" i="2"/>
  <c r="K9" i="2"/>
  <c r="L9" i="2"/>
  <c r="M9" i="2"/>
  <c r="N9" i="2"/>
  <c r="O9" i="2"/>
  <c r="C4" i="6" l="1"/>
  <c r="C5" i="6"/>
  <c r="C6" i="6"/>
  <c r="C7" i="6"/>
  <c r="C2" i="6"/>
  <c r="C3" i="6"/>
  <c r="B8" i="6" l="1"/>
  <c r="B22" i="6"/>
  <c r="B29" i="6" s="1"/>
  <c r="B36" i="6" s="1"/>
  <c r="B43" i="6" s="1"/>
  <c r="B50" i="6" s="1"/>
  <c r="B57" i="6" s="1"/>
  <c r="D55" i="7" l="1"/>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6" i="2" s="1"/>
  <c r="P16" i="2" s="1"/>
  <c r="D16" i="7"/>
  <c r="D12" i="2" s="1"/>
  <c r="P12" i="2" s="1"/>
  <c r="D17" i="7"/>
  <c r="D13" i="2" s="1"/>
  <c r="P13" i="2" s="1"/>
  <c r="D18" i="7"/>
  <c r="D14" i="2" s="1"/>
  <c r="P14" i="2" s="1"/>
  <c r="D19" i="7"/>
  <c r="D15" i="7"/>
  <c r="D11" i="2" s="1"/>
  <c r="P11" i="2" s="1"/>
  <c r="A61" i="6" l="1"/>
  <c r="C4" i="4"/>
  <c r="D4" i="4"/>
  <c r="E4" i="4"/>
  <c r="C5" i="4"/>
  <c r="D5" i="4"/>
  <c r="E5" i="4"/>
  <c r="C6" i="4"/>
  <c r="D6" i="4"/>
  <c r="E6" i="4"/>
  <c r="C7" i="4"/>
  <c r="D7" i="4"/>
  <c r="E7" i="4"/>
  <c r="C8" i="4"/>
  <c r="D8" i="4"/>
  <c r="E8" i="4"/>
  <c r="C9" i="4"/>
  <c r="D9" i="4"/>
  <c r="E9" i="4"/>
  <c r="B9" i="4"/>
  <c r="C23" i="2"/>
  <c r="C57" i="6"/>
  <c r="C56" i="6"/>
  <c r="C52" i="6"/>
  <c r="C48" i="6"/>
  <c r="C44" i="6"/>
  <c r="C41" i="6"/>
  <c r="C37" i="6"/>
  <c r="C28" i="6"/>
  <c r="P8" i="2"/>
  <c r="C14" i="6" s="1"/>
  <c r="C13" i="7"/>
  <c r="C5" i="2"/>
  <c r="C12" i="2" s="1"/>
  <c r="C6" i="2"/>
  <c r="C7" i="2"/>
  <c r="C14" i="2" s="1"/>
  <c r="C8" i="2"/>
  <c r="C4" i="2"/>
  <c r="C11" i="2" s="1"/>
  <c r="B8" i="4" l="1"/>
  <c r="C12" i="7"/>
  <c r="C30" i="2"/>
  <c r="C27" i="7"/>
  <c r="C20" i="7"/>
  <c r="C15" i="2"/>
  <c r="C19" i="7" s="1"/>
  <c r="B11" i="6"/>
  <c r="C19" i="2"/>
  <c r="C16" i="7"/>
  <c r="B10" i="6"/>
  <c r="C15" i="7"/>
  <c r="C18" i="2"/>
  <c r="C18" i="7"/>
  <c r="B13" i="6"/>
  <c r="C21" i="2"/>
  <c r="C28" i="2" s="1"/>
  <c r="C35" i="2" s="1"/>
  <c r="C42" i="2" s="1"/>
  <c r="C49" i="2" s="1"/>
  <c r="C11" i="7"/>
  <c r="B14" i="6"/>
  <c r="C22" i="2"/>
  <c r="B7" i="4"/>
  <c r="B5" i="4"/>
  <c r="B4" i="4"/>
  <c r="C32" i="6"/>
  <c r="C24" i="6"/>
  <c r="C29" i="6"/>
  <c r="P6" i="2"/>
  <c r="C12" i="6" s="1"/>
  <c r="P5" i="2"/>
  <c r="C11" i="6" s="1"/>
  <c r="C13" i="2"/>
  <c r="C17" i="7" s="1"/>
  <c r="P7" i="2"/>
  <c r="C13" i="6" s="1"/>
  <c r="C10" i="7"/>
  <c r="B6" i="4"/>
  <c r="C53" i="6"/>
  <c r="C54" i="6"/>
  <c r="C51" i="6"/>
  <c r="C55" i="6"/>
  <c r="C45" i="6"/>
  <c r="C49" i="6"/>
  <c r="C50" i="6"/>
  <c r="C46" i="6"/>
  <c r="C47" i="6"/>
  <c r="C38" i="6"/>
  <c r="C42" i="6"/>
  <c r="C43" i="6"/>
  <c r="C39" i="6"/>
  <c r="C40" i="6"/>
  <c r="C33" i="6"/>
  <c r="C30" i="6"/>
  <c r="C34" i="6"/>
  <c r="C31" i="6"/>
  <c r="C35" i="6"/>
  <c r="C36" i="6"/>
  <c r="C25" i="6"/>
  <c r="C26" i="6"/>
  <c r="C23" i="6"/>
  <c r="C27" i="6"/>
  <c r="C16" i="6"/>
  <c r="C20" i="6"/>
  <c r="C17" i="6"/>
  <c r="C21" i="6"/>
  <c r="C22" i="6"/>
  <c r="C18" i="6"/>
  <c r="C19" i="6"/>
  <c r="P5" i="7"/>
  <c r="P6" i="7" s="1"/>
  <c r="O5" i="7"/>
  <c r="O6" i="7" s="1"/>
  <c r="N5" i="7"/>
  <c r="N6" i="7" s="1"/>
  <c r="M5" i="7"/>
  <c r="M6" i="7" s="1"/>
  <c r="L5" i="7"/>
  <c r="L6" i="7" s="1"/>
  <c r="K5" i="7"/>
  <c r="K6" i="7" s="1"/>
  <c r="J5" i="7"/>
  <c r="J6" i="7" s="1"/>
  <c r="I5" i="7"/>
  <c r="I6" i="7" s="1"/>
  <c r="H5" i="7"/>
  <c r="H6" i="7" s="1"/>
  <c r="G5" i="7"/>
  <c r="G6" i="7" s="1"/>
  <c r="F5" i="7"/>
  <c r="F6" i="7" s="1"/>
  <c r="E5" i="7"/>
  <c r="C37" i="2" l="1"/>
  <c r="C44" i="2" s="1"/>
  <c r="C51" i="2" s="1"/>
  <c r="C34" i="7"/>
  <c r="E6" i="7"/>
  <c r="B28" i="7"/>
  <c r="B24" i="2" s="1"/>
  <c r="A30" i="6" s="1"/>
  <c r="A65" i="6" s="1"/>
  <c r="B21" i="7"/>
  <c r="B17" i="2" s="1"/>
  <c r="A23" i="6" s="1"/>
  <c r="A64" i="6" s="1"/>
  <c r="B49" i="7"/>
  <c r="B45" i="2" s="1"/>
  <c r="A51" i="6" s="1"/>
  <c r="A68" i="6" s="1"/>
  <c r="B14" i="7"/>
  <c r="B10" i="2" s="1"/>
  <c r="A16" i="6" s="1"/>
  <c r="A63" i="6" s="1"/>
  <c r="B42" i="7"/>
  <c r="B38" i="2" s="1"/>
  <c r="A44" i="6" s="1"/>
  <c r="A67" i="6" s="1"/>
  <c r="B35" i="7"/>
  <c r="B31" i="2" s="1"/>
  <c r="A37" i="6" s="1"/>
  <c r="A66" i="6" s="1"/>
  <c r="B21" i="6"/>
  <c r="B28" i="6" s="1"/>
  <c r="B35" i="6" s="1"/>
  <c r="B42" i="6" s="1"/>
  <c r="B49" i="6" s="1"/>
  <c r="B56" i="6" s="1"/>
  <c r="B7" i="6"/>
  <c r="B20" i="6"/>
  <c r="B27" i="6" s="1"/>
  <c r="B34" i="6" s="1"/>
  <c r="B41" i="6" s="1"/>
  <c r="B48" i="6" s="1"/>
  <c r="B55" i="6" s="1"/>
  <c r="B6" i="6"/>
  <c r="B17" i="6"/>
  <c r="B24" i="6" s="1"/>
  <c r="B31" i="6" s="1"/>
  <c r="B38" i="6" s="1"/>
  <c r="B45" i="6" s="1"/>
  <c r="B52" i="6" s="1"/>
  <c r="B3" i="6"/>
  <c r="C20" i="2"/>
  <c r="B12" i="6"/>
  <c r="C25" i="2"/>
  <c r="C32" i="2" s="1"/>
  <c r="C39" i="2" s="1"/>
  <c r="C46" i="2" s="1"/>
  <c r="C22" i="7"/>
  <c r="C23" i="7"/>
  <c r="C26" i="2"/>
  <c r="C29" i="2"/>
  <c r="C36" i="2" s="1"/>
  <c r="C43" i="2" s="1"/>
  <c r="C50" i="2" s="1"/>
  <c r="C26" i="7"/>
  <c r="B18" i="6"/>
  <c r="B25" i="6" s="1"/>
  <c r="B32" i="6" s="1"/>
  <c r="B39" i="6" s="1"/>
  <c r="B46" i="6" s="1"/>
  <c r="B53" i="6" s="1"/>
  <c r="B4" i="6"/>
  <c r="C25" i="7"/>
  <c r="C41" i="7"/>
  <c r="B7" i="7"/>
  <c r="E2" i="2"/>
  <c r="F2" i="2"/>
  <c r="G2" i="2"/>
  <c r="H2" i="2"/>
  <c r="I2" i="2"/>
  <c r="J2" i="2"/>
  <c r="K2" i="2"/>
  <c r="L2" i="2"/>
  <c r="M2" i="2"/>
  <c r="N2" i="2"/>
  <c r="O2" i="2"/>
  <c r="D2" i="2"/>
  <c r="C33" i="7" l="1"/>
  <c r="C29" i="7"/>
  <c r="C30" i="7"/>
  <c r="C33" i="2"/>
  <c r="B19" i="6"/>
  <c r="B26" i="6" s="1"/>
  <c r="B33" i="6" s="1"/>
  <c r="B40" i="6" s="1"/>
  <c r="B47" i="6" s="1"/>
  <c r="B54" i="6" s="1"/>
  <c r="B5" i="6"/>
  <c r="C27" i="2"/>
  <c r="C24" i="7"/>
  <c r="P4" i="2"/>
  <c r="C10" i="6" s="1"/>
  <c r="P9" i="2"/>
  <c r="C15" i="6" s="1"/>
  <c r="P3" i="2"/>
  <c r="C9" i="6" s="1"/>
  <c r="C40" i="7"/>
  <c r="C36" i="7"/>
  <c r="C32" i="7"/>
  <c r="C55" i="7"/>
  <c r="C48" i="7"/>
  <c r="B3" i="2"/>
  <c r="A9" i="6" s="1"/>
  <c r="A62" i="6" s="1"/>
  <c r="E3" i="4"/>
  <c r="D3" i="4"/>
  <c r="C3" i="4"/>
  <c r="E2" i="4"/>
  <c r="D2" i="4"/>
  <c r="C2" i="4"/>
  <c r="C9" i="7"/>
  <c r="C3" i="2"/>
  <c r="C8" i="6"/>
  <c r="B3" i="4" l="1"/>
  <c r="C10" i="2"/>
  <c r="C40" i="2"/>
  <c r="C37" i="7"/>
  <c r="C34" i="2"/>
  <c r="C31" i="7"/>
  <c r="C39" i="7"/>
  <c r="C54" i="7"/>
  <c r="C47" i="7"/>
  <c r="C43" i="7"/>
  <c r="C50" i="7"/>
  <c r="C8" i="7"/>
  <c r="C7" i="7"/>
  <c r="C47" i="2" l="1"/>
  <c r="C51" i="7" s="1"/>
  <c r="C44" i="7"/>
  <c r="B9" i="6"/>
  <c r="C14" i="7"/>
  <c r="C17" i="2"/>
  <c r="C41" i="2"/>
  <c r="C38" i="7"/>
  <c r="C46" i="7"/>
  <c r="C53" i="7"/>
  <c r="C48" i="2" l="1"/>
  <c r="C52" i="7" s="1"/>
  <c r="C45" i="7"/>
  <c r="B16" i="6"/>
  <c r="B23" i="6" s="1"/>
  <c r="B30" i="6" s="1"/>
  <c r="B37" i="6" s="1"/>
  <c r="B44" i="6" s="1"/>
  <c r="B51" i="6" s="1"/>
  <c r="B2" i="6"/>
  <c r="C24" i="2"/>
  <c r="C21" i="7"/>
  <c r="C31" i="2" l="1"/>
  <c r="C28" i="7"/>
  <c r="C38" i="2" l="1"/>
  <c r="C35" i="7"/>
  <c r="C45" i="2" l="1"/>
  <c r="C49" i="7" s="1"/>
  <c r="C42" i="7"/>
</calcChain>
</file>

<file path=xl/comments1.xml><?xml version="1.0" encoding="utf-8"?>
<comments xmlns="http://schemas.openxmlformats.org/spreadsheetml/2006/main">
  <authors>
    <author>Auteur</author>
  </authors>
  <commentList>
    <comment ref="B6" authorId="0" shapeId="0">
      <text>
        <r>
          <rPr>
            <b/>
            <sz val="9"/>
            <color indexed="81"/>
            <rFont val="Tahoma"/>
            <family val="2"/>
          </rPr>
          <t>Indiquer à droite les valeurs en kWhEF/m²</t>
        </r>
      </text>
    </comment>
    <comment ref="B10" authorId="0" shapeId="0">
      <text>
        <r>
          <rPr>
            <b/>
            <sz val="9"/>
            <color indexed="81"/>
            <rFont val="Tahoma"/>
            <family val="2"/>
          </rPr>
          <t>Indiquer à droite les valeurs en kWhEF/m²</t>
        </r>
      </text>
    </comment>
    <comment ref="B11" authorId="0" shapeId="0">
      <text>
        <r>
          <rPr>
            <b/>
            <sz val="9"/>
            <color indexed="81"/>
            <rFont val="Tahoma"/>
            <family val="2"/>
          </rPr>
          <t>Indiquer à droite les valeurs en kWhEF/m²</t>
        </r>
      </text>
    </comment>
    <comment ref="B12" authorId="0" shapeId="0">
      <text>
        <r>
          <rPr>
            <b/>
            <sz val="9"/>
            <color indexed="81"/>
            <rFont val="Tahoma"/>
            <family val="2"/>
          </rPr>
          <t>Indiquer à droite les valeurs en kWhEF/m²</t>
        </r>
      </text>
    </comment>
    <comment ref="B13" authorId="0" shapeId="0">
      <text>
        <r>
          <rPr>
            <b/>
            <sz val="9"/>
            <color indexed="81"/>
            <rFont val="Tahoma"/>
            <family val="2"/>
          </rPr>
          <t>Indiquer à droite les valeurs en kWhEF/m²</t>
        </r>
      </text>
    </comment>
    <comment ref="B14" authorId="0" shapeId="0">
      <text>
        <r>
          <rPr>
            <b/>
            <sz val="9"/>
            <color indexed="81"/>
            <rFont val="Tahoma"/>
            <family val="2"/>
          </rPr>
          <t>Indiquer à droite les valeurs en kWhEF/m²</t>
        </r>
      </text>
    </comment>
    <comment ref="B15" authorId="0" shapeId="0">
      <text>
        <r>
          <rPr>
            <b/>
            <sz val="9"/>
            <color indexed="81"/>
            <rFont val="Tahoma"/>
            <family val="2"/>
          </rPr>
          <t>Indiquer à droite les valeurs en kWhEF/m²</t>
        </r>
      </text>
    </comment>
  </commentList>
</comments>
</file>

<file path=xl/sharedStrings.xml><?xml version="1.0" encoding="utf-8"?>
<sst xmlns="http://schemas.openxmlformats.org/spreadsheetml/2006/main" count="41" uniqueCount="39">
  <si>
    <t>Janvier</t>
  </si>
  <si>
    <t>Février</t>
  </si>
  <si>
    <t>Mars</t>
  </si>
  <si>
    <t>Avril</t>
  </si>
  <si>
    <t>Mai</t>
  </si>
  <si>
    <t>Juin</t>
  </si>
  <si>
    <t>Juillet</t>
  </si>
  <si>
    <t>Août</t>
  </si>
  <si>
    <t>Septembre</t>
  </si>
  <si>
    <t>Octobre</t>
  </si>
  <si>
    <t>Novembre</t>
  </si>
  <si>
    <t>Décembre</t>
  </si>
  <si>
    <t>Indication pour repérer le compteur (description de l'emplacement du compteur, référence…)</t>
  </si>
  <si>
    <t xml:space="preserve">Consommation des auxiliaires </t>
  </si>
  <si>
    <t>Indication sur ce qui est mesuré</t>
  </si>
  <si>
    <t>Remarques supplémentaires</t>
  </si>
  <si>
    <t>Consommation en électricité spécifique</t>
  </si>
  <si>
    <t>Besoin annuel de chaleur</t>
  </si>
  <si>
    <t>Année</t>
  </si>
  <si>
    <t>Grandeurs mesurées</t>
  </si>
  <si>
    <t>Consommation annuelle</t>
  </si>
  <si>
    <t>Grandeur mesurée</t>
  </si>
  <si>
    <t>²</t>
  </si>
  <si>
    <t>Conso annuelle</t>
  </si>
  <si>
    <t>(jj/mm/aaaa)</t>
  </si>
  <si>
    <t xml:space="preserve">Date de début de relevé des compteurs : </t>
  </si>
  <si>
    <t>Consommation de la ventilation</t>
  </si>
  <si>
    <t>Consommation de l'éclairage</t>
  </si>
  <si>
    <t>Consommation pour le rafraichissement</t>
  </si>
  <si>
    <t>Index initial</t>
  </si>
  <si>
    <t>Théorique</t>
  </si>
  <si>
    <t>Consommation d'eau chaude sanitaire</t>
  </si>
  <si>
    <t>Consommation de chauffage</t>
  </si>
  <si>
    <t>Surface de référence énergétique</t>
  </si>
  <si>
    <t>Besoin de chaleur mensuel théorique par m² (PHPP)</t>
  </si>
  <si>
    <t>Consommation pour le chauffage</t>
  </si>
  <si>
    <r>
      <t>Dans ce tableur,</t>
    </r>
    <r>
      <rPr>
        <b/>
        <sz val="11"/>
        <color theme="1"/>
        <rFont val="Calibri"/>
        <family val="2"/>
        <scheme val="minor"/>
      </rPr>
      <t xml:space="preserve"> les cellules grisées sont à remplir</t>
    </r>
    <r>
      <rPr>
        <sz val="11"/>
        <color theme="1"/>
        <rFont val="Calibri"/>
        <family val="2"/>
        <scheme val="minor"/>
      </rPr>
      <t xml:space="preserve">. Les cellules blanches servent à la compréhension du tableau ou à donner des informations supplémentaires. En cas de problème, vous pouvez tout de même les modifier, </t>
    </r>
    <r>
      <rPr>
        <b/>
        <sz val="11"/>
        <color theme="1"/>
        <rFont val="Calibri"/>
        <family val="2"/>
        <scheme val="minor"/>
      </rPr>
      <t>le fichier n'est pas protégé</t>
    </r>
    <r>
      <rPr>
        <sz val="11"/>
        <color theme="1"/>
        <rFont val="Calibri"/>
        <family val="2"/>
        <scheme val="minor"/>
      </rPr>
      <t xml:space="preserve">.
</t>
    </r>
    <r>
      <rPr>
        <b/>
        <sz val="11"/>
        <color theme="1"/>
        <rFont val="Calibri"/>
        <family val="2"/>
        <scheme val="minor"/>
      </rPr>
      <t>Le BET</t>
    </r>
    <r>
      <rPr>
        <sz val="11"/>
        <color theme="1"/>
        <rFont val="Calibri"/>
        <family val="2"/>
        <scheme val="minor"/>
      </rPr>
      <t xml:space="preserve"> a pour mission de </t>
    </r>
    <r>
      <rPr>
        <b/>
        <sz val="11"/>
        <color theme="1"/>
        <rFont val="Calibri"/>
        <family val="2"/>
        <scheme val="minor"/>
      </rPr>
      <t>remplir l'onglet "BET"</t>
    </r>
    <r>
      <rPr>
        <sz val="11"/>
        <color theme="1"/>
        <rFont val="Calibri"/>
        <family val="2"/>
        <scheme val="minor"/>
      </rPr>
      <t xml:space="preserve">. Il servira à indiquer les consommations théoriques du bâtiments ainsi que les indications pour mener à bien le relevé de consommation et l'exploitation des résultats. 
</t>
    </r>
    <r>
      <rPr>
        <b/>
        <sz val="11"/>
        <color theme="1"/>
        <rFont val="Calibri"/>
        <family val="2"/>
        <scheme val="minor"/>
      </rPr>
      <t xml:space="preserve">L'organisme chargé du suivi </t>
    </r>
    <r>
      <rPr>
        <sz val="11"/>
        <color theme="1"/>
        <rFont val="Calibri"/>
        <family val="2"/>
        <scheme val="minor"/>
      </rPr>
      <t xml:space="preserve">aura accès </t>
    </r>
    <r>
      <rPr>
        <b/>
        <sz val="11"/>
        <color theme="1"/>
        <rFont val="Calibri"/>
        <family val="2"/>
        <scheme val="minor"/>
      </rPr>
      <t>aux autres onglets</t>
    </r>
    <r>
      <rPr>
        <sz val="11"/>
        <color theme="1"/>
        <rFont val="Calibri"/>
        <family val="2"/>
        <scheme val="minor"/>
      </rPr>
      <t>. Il pourra notamment avoir de l'aide pour le relevé dans l'onglet "Informations sur les compteurs". Cet onglet reprend les informations saisies par le BET et donne les postes mesurés, l'emplacement du compteur, la référence... 
Ensuite, le suivi doit se faire dans l'onglet "Relevé compteur". Les relevés sont fait mensuellement et il faut indiquer les index des compteurs. Les consommations sont calculés dans l'onglet "Suivi conso".</t>
    </r>
    <r>
      <rPr>
        <b/>
        <sz val="11"/>
        <color theme="1"/>
        <rFont val="Calibri"/>
        <family val="2"/>
        <scheme val="minor"/>
      </rPr>
      <t xml:space="preserve"> 
Remarque : si un mois n'a pas pu être relevé, veuillez réécrire l'index du mois précédent, le tableur calculera ainsi une consommation nulle pour le mois non relevé.
</t>
    </r>
    <r>
      <rPr>
        <sz val="11"/>
        <color theme="1"/>
        <rFont val="Calibri"/>
        <family val="2"/>
        <scheme val="minor"/>
      </rPr>
      <t xml:space="preserve">
</t>
    </r>
    <r>
      <rPr>
        <b/>
        <sz val="14"/>
        <color rgb="FFFF0000"/>
        <rFont val="Calibri"/>
        <family val="2"/>
        <scheme val="minor"/>
      </rPr>
      <t>ATTENTION: veillez à bien indiquer la date de début des relevés pour assurer le bon fonctionnement du tableur</t>
    </r>
    <r>
      <rPr>
        <sz val="11"/>
        <color theme="1"/>
        <rFont val="Calibri"/>
        <family val="2"/>
        <scheme val="minor"/>
      </rPr>
      <t xml:space="preserve">
Enfin, les consommations du bâtiment sont présentées sous forme de </t>
    </r>
    <r>
      <rPr>
        <b/>
        <sz val="11"/>
        <color theme="1"/>
        <rFont val="Calibri"/>
        <family val="2"/>
        <scheme val="minor"/>
      </rPr>
      <t>graphiques</t>
    </r>
    <r>
      <rPr>
        <sz val="11"/>
        <color theme="1"/>
        <rFont val="Calibri"/>
        <family val="2"/>
        <scheme val="minor"/>
      </rPr>
      <t xml:space="preserve"> dans le dernier onglet. Il est recommandé de l'imprimer et de</t>
    </r>
    <r>
      <rPr>
        <b/>
        <sz val="11"/>
        <color theme="1"/>
        <rFont val="Calibri"/>
        <family val="2"/>
        <scheme val="minor"/>
      </rPr>
      <t xml:space="preserve"> l'afficher une fois par an </t>
    </r>
    <r>
      <rPr>
        <sz val="11"/>
        <color theme="1"/>
        <rFont val="Calibri"/>
        <family val="2"/>
        <scheme val="minor"/>
      </rPr>
      <t>pour sensibiliser les utilisateurs du bâtiment aux économies d'énergie.</t>
    </r>
  </si>
  <si>
    <r>
      <rPr>
        <b/>
        <sz val="14"/>
        <color rgb="FFFF0000"/>
        <rFont val="Calibri"/>
        <family val="2"/>
        <scheme val="minor"/>
      </rPr>
      <t xml:space="preserve">ATTENTION: </t>
    </r>
    <r>
      <rPr>
        <sz val="14"/>
        <color rgb="FFFF0000"/>
        <rFont val="Calibri"/>
        <family val="2"/>
        <scheme val="minor"/>
      </rPr>
      <t xml:space="preserve">
 - veillez à bien indiquer la date de début des relevés ainsi que l'index initial pour assurer le bon fonctionnement du tableur 
 - si un mois n'a pas pu être relevé, veuillez réécrire l'index du mois précédent, le tableur calculera ainsi une consommation nulle pour le mois non relevé</t>
    </r>
  </si>
  <si>
    <t>Consommation théorique par 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</si>
</sst>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00&quot; kWh&quot;"/>
    <numFmt numFmtId="165" formatCode="0.00&quot; kWh el&quot;"/>
    <numFmt numFmtId="166" formatCode="[$-40C]mmm\-yy;@"/>
    <numFmt numFmtId="167" formatCode="0&quot; kWh el&quot;"/>
    <numFmt numFmtId="168" formatCode="0&quot; m²&quot;"/>
    <numFmt numFmtId="169" formatCode="0&quot; kWh&quot;"/>
    <numFmt numFmtId="170" formatCode="0&quot; kWh th&quot;"/>
    <numFmt numFmtId="171" formatCode="0.00&quot; kWh th/m2&quot;"/>
    <numFmt numFmtId="172" formatCode="0.00&quot; kWh el/m2&quot;"/>
  </numFmts>
  <fonts count="14" x14ac:knownFonts="1">
    <font>
      <sz val="11"/>
      <color theme="1"/>
      <name val="Calibri"/>
      <family val="2"/>
      <scheme val="minor"/>
    </font>
    <font>
      <b/>
      <sz val="9"/>
      <color indexed="81"/>
      <name val="Tahoma"/>
      <family val="2"/>
    </font>
    <font>
      <b/>
      <sz val="11"/>
      <color theme="1"/>
      <name val="Calibri"/>
      <family val="2"/>
      <scheme val="minor"/>
    </font>
    <font>
      <b/>
      <sz val="14"/>
      <color rgb="FFFF0000"/>
      <name val="Calibri"/>
      <family val="2"/>
      <scheme val="minor"/>
    </font>
    <font>
      <sz val="10"/>
      <color theme="1"/>
      <name val="Calibri"/>
      <family val="2"/>
      <scheme val="minor"/>
    </font>
    <font>
      <i/>
      <sz val="11"/>
      <color theme="0" tint="-0.14999847407452621"/>
      <name val="Calibri"/>
      <family val="2"/>
      <scheme val="minor"/>
    </font>
    <font>
      <sz val="16"/>
      <color theme="1"/>
      <name val="Calibri"/>
      <family val="2"/>
      <scheme val="minor"/>
    </font>
    <font>
      <i/>
      <sz val="16"/>
      <color theme="1" tint="0.499984740745262"/>
      <name val="Calibri"/>
      <family val="2"/>
      <scheme val="minor"/>
    </font>
    <font>
      <sz val="16"/>
      <color rgb="FFFF0000"/>
      <name val="Calibri"/>
      <family val="2"/>
      <scheme val="minor"/>
    </font>
    <font>
      <sz val="11"/>
      <color rgb="FFFF0000"/>
      <name val="Calibri"/>
      <family val="2"/>
      <scheme val="minor"/>
    </font>
    <font>
      <sz val="11"/>
      <color theme="0"/>
      <name val="Calibri"/>
      <family val="2"/>
      <scheme val="minor"/>
    </font>
    <font>
      <sz val="12"/>
      <color theme="1"/>
      <name val="Calibri"/>
      <family val="2"/>
      <scheme val="minor"/>
    </font>
    <font>
      <b/>
      <sz val="16"/>
      <color rgb="FFFF0000"/>
      <name val="Calibri"/>
      <family val="2"/>
      <scheme val="minor"/>
    </font>
    <font>
      <sz val="14"/>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0">
    <xf numFmtId="0" fontId="0" fillId="0" borderId="0" xfId="0"/>
    <xf numFmtId="0" fontId="0" fillId="2" borderId="0" xfId="0" applyFill="1"/>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xf numFmtId="165" fontId="0" fillId="2" borderId="5" xfId="0" applyNumberFormat="1" applyFill="1" applyBorder="1" applyAlignment="1">
      <alignment horizontal="center" vertical="center" wrapText="1"/>
    </xf>
    <xf numFmtId="165" fontId="0" fillId="2" borderId="4" xfId="0" applyNumberFormat="1"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165" fontId="0" fillId="2" borderId="6" xfId="0" applyNumberFormat="1" applyFill="1" applyBorder="1" applyAlignment="1">
      <alignment horizontal="center" vertical="center" wrapText="1"/>
    </xf>
    <xf numFmtId="164" fontId="0" fillId="3" borderId="1" xfId="0" applyNumberFormat="1" applyFill="1" applyBorder="1" applyAlignment="1">
      <alignment horizontal="center" vertical="center"/>
    </xf>
    <xf numFmtId="0" fontId="0" fillId="2" borderId="0" xfId="0" applyFont="1" applyFill="1"/>
    <xf numFmtId="0" fontId="0" fillId="2" borderId="0" xfId="0" applyFont="1" applyFill="1" applyAlignment="1">
      <alignment vertical="center"/>
    </xf>
    <xf numFmtId="14" fontId="0" fillId="2" borderId="0" xfId="0" applyNumberFormat="1" applyFill="1" applyAlignment="1">
      <alignment horizontal="center" vertical="center" wrapText="1"/>
    </xf>
    <xf numFmtId="166" fontId="5" fillId="2" borderId="0" xfId="0" applyNumberFormat="1" applyFont="1" applyFill="1" applyAlignment="1">
      <alignment horizontal="center" vertical="center" wrapText="1"/>
    </xf>
    <xf numFmtId="0" fontId="0" fillId="2" borderId="1" xfId="0" applyFill="1" applyBorder="1" applyAlignment="1">
      <alignment horizontal="center" vertical="center" wrapText="1"/>
    </xf>
    <xf numFmtId="0" fontId="0" fillId="3" borderId="2" xfId="0" applyNumberFormat="1" applyFill="1" applyBorder="1" applyAlignment="1">
      <alignment horizontal="center" vertical="center" wrapText="1"/>
    </xf>
    <xf numFmtId="0" fontId="0" fillId="3" borderId="13" xfId="0" applyNumberFormat="1" applyFill="1" applyBorder="1" applyAlignment="1">
      <alignment horizontal="center" vertical="center" wrapText="1"/>
    </xf>
    <xf numFmtId="0" fontId="0" fillId="3" borderId="1" xfId="0" applyNumberFormat="1" applyFill="1" applyBorder="1" applyAlignment="1">
      <alignment horizontal="center" vertical="center" wrapText="1"/>
    </xf>
    <xf numFmtId="0" fontId="0" fillId="3" borderId="14" xfId="0" applyNumberFormat="1" applyFill="1" applyBorder="1" applyAlignment="1">
      <alignment horizontal="center" vertical="center" wrapText="1"/>
    </xf>
    <xf numFmtId="0" fontId="0" fillId="3" borderId="3" xfId="0" applyNumberFormat="1" applyFill="1" applyBorder="1" applyAlignment="1">
      <alignment horizontal="center" vertical="center" wrapText="1"/>
    </xf>
    <xf numFmtId="0" fontId="0" fillId="3" borderId="15" xfId="0" applyNumberFormat="1" applyFill="1" applyBorder="1" applyAlignment="1">
      <alignment horizontal="center" vertical="center" wrapText="1"/>
    </xf>
    <xf numFmtId="166" fontId="0" fillId="0" borderId="17" xfId="0" applyNumberFormat="1" applyFill="1" applyBorder="1" applyAlignment="1">
      <alignment horizontal="center" vertical="center" wrapText="1"/>
    </xf>
    <xf numFmtId="0" fontId="0" fillId="3" borderId="7" xfId="0" applyNumberFormat="1" applyFill="1" applyBorder="1" applyAlignment="1">
      <alignment horizontal="center" vertical="center" wrapText="1"/>
    </xf>
    <xf numFmtId="0" fontId="0" fillId="3" borderId="8" xfId="0" applyNumberFormat="1" applyFill="1" applyBorder="1" applyAlignment="1">
      <alignment horizontal="center" vertical="center" wrapText="1"/>
    </xf>
    <xf numFmtId="0" fontId="0" fillId="3" borderId="9" xfId="0" applyNumberFormat="1" applyFill="1" applyBorder="1" applyAlignment="1">
      <alignment horizontal="center" vertical="center" wrapText="1"/>
    </xf>
    <xf numFmtId="166" fontId="0" fillId="2" borderId="0" xfId="0" applyNumberFormat="1" applyFill="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xf>
    <xf numFmtId="0" fontId="8" fillId="2" borderId="0" xfId="0" applyFont="1" applyFill="1" applyAlignment="1">
      <alignment horizontal="center" vertical="center" wrapText="1"/>
    </xf>
    <xf numFmtId="14" fontId="6" fillId="2" borderId="0" xfId="0" applyNumberFormat="1" applyFont="1" applyFill="1" applyAlignment="1">
      <alignment horizontal="center" vertical="center" wrapText="1"/>
    </xf>
    <xf numFmtId="0" fontId="9" fillId="2" borderId="0" xfId="0" applyFont="1" applyFill="1" applyBorder="1"/>
    <xf numFmtId="0" fontId="10" fillId="2" borderId="17" xfId="0" applyNumberFormat="1" applyFont="1" applyFill="1" applyBorder="1" applyAlignment="1">
      <alignment vertical="center" wrapText="1"/>
    </xf>
    <xf numFmtId="0" fontId="10" fillId="2" borderId="19" xfId="0" applyNumberFormat="1" applyFont="1" applyFill="1" applyBorder="1" applyAlignment="1">
      <alignment vertical="center" wrapText="1"/>
    </xf>
    <xf numFmtId="0" fontId="10" fillId="2" borderId="20" xfId="0" applyNumberFormat="1" applyFont="1" applyFill="1" applyBorder="1" applyAlignment="1">
      <alignment vertical="center" wrapText="1"/>
    </xf>
    <xf numFmtId="167" fontId="0" fillId="2" borderId="2" xfId="0" applyNumberFormat="1" applyFill="1" applyBorder="1" applyAlignment="1">
      <alignment horizontal="center" vertical="center" wrapText="1"/>
    </xf>
    <xf numFmtId="167" fontId="0" fillId="2" borderId="1" xfId="0" applyNumberFormat="1" applyFill="1" applyBorder="1" applyAlignment="1">
      <alignment horizontal="center" vertical="center" wrapText="1"/>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167" fontId="0" fillId="2" borderId="25" xfId="0" applyNumberFormat="1" applyFont="1" applyFill="1" applyBorder="1" applyAlignment="1">
      <alignment horizontal="center" vertical="center" wrapText="1"/>
    </xf>
    <xf numFmtId="167" fontId="0" fillId="2" borderId="26" xfId="0" applyNumberFormat="1" applyFont="1" applyFill="1" applyBorder="1" applyAlignment="1">
      <alignment horizontal="center" vertical="center" wrapText="1"/>
    </xf>
    <xf numFmtId="167" fontId="0" fillId="2" borderId="28" xfId="0" applyNumberFormat="1" applyFill="1" applyBorder="1" applyAlignment="1">
      <alignment horizontal="center" vertical="center" wrapText="1"/>
    </xf>
    <xf numFmtId="167" fontId="0" fillId="2" borderId="13" xfId="0" applyNumberFormat="1" applyFill="1" applyBorder="1" applyAlignment="1">
      <alignment horizontal="center" vertical="center" wrapText="1"/>
    </xf>
    <xf numFmtId="167" fontId="0" fillId="2" borderId="29" xfId="0" applyNumberFormat="1" applyFill="1" applyBorder="1" applyAlignment="1">
      <alignment horizontal="center" vertical="center" wrapText="1"/>
    </xf>
    <xf numFmtId="167" fontId="0" fillId="2" borderId="14" xfId="0" applyNumberFormat="1" applyFill="1" applyBorder="1" applyAlignment="1">
      <alignment horizontal="center" vertical="center" wrapText="1"/>
    </xf>
    <xf numFmtId="14" fontId="0" fillId="2" borderId="31" xfId="0" applyNumberFormat="1" applyFill="1" applyBorder="1" applyAlignment="1">
      <alignment horizontal="center" vertical="center" wrapText="1"/>
    </xf>
    <xf numFmtId="14" fontId="0" fillId="2" borderId="32" xfId="0" applyNumberFormat="1" applyFill="1" applyBorder="1" applyAlignment="1">
      <alignment horizontal="center" vertical="center" wrapText="1"/>
    </xf>
    <xf numFmtId="14" fontId="0" fillId="2" borderId="33" xfId="0" applyNumberFormat="1" applyFill="1" applyBorder="1" applyAlignment="1">
      <alignment horizontal="center" vertical="center" wrapText="1"/>
    </xf>
    <xf numFmtId="0" fontId="10" fillId="2" borderId="0" xfId="0" applyFont="1" applyFill="1" applyBorder="1"/>
    <xf numFmtId="14" fontId="10" fillId="2" borderId="0" xfId="0" applyNumberFormat="1" applyFont="1" applyFill="1" applyBorder="1"/>
    <xf numFmtId="0" fontId="10" fillId="2" borderId="0" xfId="0" applyFont="1" applyFill="1" applyBorder="1" applyAlignment="1">
      <alignment horizontal="center"/>
    </xf>
    <xf numFmtId="169" fontId="0" fillId="2" borderId="29" xfId="0" applyNumberFormat="1" applyFill="1" applyBorder="1" applyAlignment="1">
      <alignment horizontal="center" vertical="center" wrapText="1"/>
    </xf>
    <xf numFmtId="169" fontId="0" fillId="2" borderId="1" xfId="0" applyNumberFormat="1" applyFill="1" applyBorder="1" applyAlignment="1">
      <alignment horizontal="center" vertical="center" wrapText="1"/>
    </xf>
    <xf numFmtId="169" fontId="0" fillId="2" borderId="14" xfId="0" applyNumberFormat="1" applyFill="1" applyBorder="1" applyAlignment="1">
      <alignment horizontal="center" vertical="center" wrapText="1"/>
    </xf>
    <xf numFmtId="169" fontId="0" fillId="2" borderId="26" xfId="0" applyNumberFormat="1" applyFont="1" applyFill="1" applyBorder="1" applyAlignment="1">
      <alignment horizontal="center" vertical="center" wrapText="1"/>
    </xf>
    <xf numFmtId="1" fontId="0" fillId="2" borderId="29" xfId="0" applyNumberFormat="1" applyFill="1" applyBorder="1" applyAlignment="1">
      <alignment horizontal="center" vertical="center" wrapText="1"/>
    </xf>
    <xf numFmtId="1" fontId="0" fillId="2" borderId="1" xfId="0" applyNumberFormat="1" applyFill="1" applyBorder="1" applyAlignment="1">
      <alignment horizontal="center" vertical="center" wrapText="1"/>
    </xf>
    <xf numFmtId="1" fontId="0" fillId="2" borderId="14" xfId="0" applyNumberFormat="1" applyFill="1" applyBorder="1" applyAlignment="1">
      <alignment horizontal="center" vertical="center" wrapText="1"/>
    </xf>
    <xf numFmtId="1" fontId="0" fillId="2" borderId="26" xfId="0" applyNumberFormat="1" applyFont="1" applyFill="1" applyBorder="1" applyAlignment="1">
      <alignment horizontal="center" vertical="center" wrapText="1"/>
    </xf>
    <xf numFmtId="170" fontId="0" fillId="2" borderId="30" xfId="0" applyNumberFormat="1" applyFill="1" applyBorder="1" applyAlignment="1">
      <alignment horizontal="center" vertical="center" wrapText="1"/>
    </xf>
    <xf numFmtId="170" fontId="0" fillId="2" borderId="3" xfId="0" applyNumberFormat="1" applyFill="1" applyBorder="1" applyAlignment="1">
      <alignment horizontal="center" vertical="center" wrapText="1"/>
    </xf>
    <xf numFmtId="170" fontId="0" fillId="2" borderId="15" xfId="0" applyNumberFormat="1" applyFill="1" applyBorder="1" applyAlignment="1">
      <alignment horizontal="center" vertical="center" wrapText="1"/>
    </xf>
    <xf numFmtId="170" fontId="0" fillId="2" borderId="27" xfId="0" applyNumberFormat="1" applyFont="1" applyFill="1" applyBorder="1" applyAlignment="1">
      <alignment horizontal="center" vertical="center" wrapText="1"/>
    </xf>
    <xf numFmtId="171" fontId="0" fillId="3" borderId="1" xfId="0" applyNumberFormat="1" applyFill="1" applyBorder="1" applyAlignment="1">
      <alignment horizontal="center" vertical="center"/>
    </xf>
    <xf numFmtId="171" fontId="0" fillId="0" borderId="1" xfId="0" applyNumberFormat="1" applyFill="1" applyBorder="1" applyAlignment="1">
      <alignment horizontal="center" vertical="center"/>
    </xf>
    <xf numFmtId="172" fontId="0" fillId="3" borderId="1" xfId="0" applyNumberFormat="1" applyFill="1" applyBorder="1" applyAlignment="1">
      <alignment horizontal="center" vertical="center"/>
    </xf>
    <xf numFmtId="14" fontId="12" fillId="3" borderId="16" xfId="0" applyNumberFormat="1" applyFont="1" applyFill="1" applyBorder="1" applyAlignment="1">
      <alignment horizontal="center" vertical="center" wrapText="1"/>
    </xf>
    <xf numFmtId="0" fontId="9" fillId="2" borderId="18" xfId="0" applyFont="1" applyFill="1" applyBorder="1" applyAlignment="1">
      <alignment horizontal="center" vertical="center" wrapText="1"/>
    </xf>
    <xf numFmtId="0" fontId="0" fillId="2" borderId="0" xfId="0" applyFont="1" applyFill="1" applyAlignment="1">
      <alignment horizontal="left" vertical="center" wrapText="1"/>
    </xf>
    <xf numFmtId="0" fontId="11" fillId="2" borderId="1" xfId="0" applyFont="1" applyFill="1" applyBorder="1" applyAlignment="1">
      <alignment horizontal="center" vertical="center" wrapText="1"/>
    </xf>
    <xf numFmtId="168" fontId="11" fillId="3" borderId="34" xfId="0" applyNumberFormat="1" applyFont="1" applyFill="1" applyBorder="1" applyAlignment="1">
      <alignment horizontal="center" vertical="center"/>
    </xf>
    <xf numFmtId="168" fontId="11" fillId="3" borderId="35" xfId="0" applyNumberFormat="1" applyFont="1" applyFill="1" applyBorder="1" applyAlignment="1">
      <alignment horizontal="center" vertical="center"/>
    </xf>
    <xf numFmtId="168" fontId="11" fillId="3" borderId="36" xfId="0" applyNumberFormat="1" applyFont="1" applyFill="1" applyBorder="1" applyAlignment="1">
      <alignment horizontal="center" vertical="center"/>
    </xf>
    <xf numFmtId="168" fontId="11" fillId="3" borderId="37" xfId="0" applyNumberFormat="1" applyFont="1"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13" fillId="2" borderId="0" xfId="0" applyFont="1" applyFill="1" applyAlignment="1">
      <alignment horizontal="left" vertical="center" wrapText="1"/>
    </xf>
    <xf numFmtId="1" fontId="7" fillId="0" borderId="21" xfId="0" applyNumberFormat="1" applyFont="1" applyFill="1" applyBorder="1" applyAlignment="1">
      <alignment horizontal="center" vertical="center" wrapText="1"/>
    </xf>
    <xf numFmtId="1" fontId="7" fillId="0" borderId="0"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10" fillId="2" borderId="0" xfId="0" applyFont="1"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fr-FR" sz="2400" b="1"/>
              <a:t>Evolution de la consommation du bâtiment</a:t>
            </a:r>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fr-FR"/>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'Comparaison conso avec théo'!$B$2</c:f>
              <c:strCache>
                <c:ptCount val="1"/>
                <c:pt idx="0">
                  <c:v>Consommation de la ventilation</c:v>
                </c:pt>
              </c:strCache>
            </c:strRef>
          </c:tx>
          <c:spPr>
            <a:solidFill>
              <a:srgbClr val="FF0000"/>
            </a:solidFill>
            <a:ln>
              <a:noFill/>
            </a:ln>
            <a:effectLst/>
            <a:sp3d/>
          </c:spPr>
          <c:invertIfNegative val="0"/>
          <c:cat>
            <c:strRef>
              <c:f>'Comparaison conso avec théo'!$A$61:$A$68</c:f>
              <c:strCache>
                <c:ptCount val="8"/>
                <c:pt idx="0">
                  <c:v>Théorique</c:v>
                </c:pt>
                <c:pt idx="1">
                  <c:v>2016/2016</c:v>
                </c:pt>
                <c:pt idx="2">
                  <c:v>2017/2017</c:v>
                </c:pt>
                <c:pt idx="3">
                  <c:v>2018/2018</c:v>
                </c:pt>
                <c:pt idx="4">
                  <c:v>2019/2019</c:v>
                </c:pt>
                <c:pt idx="5">
                  <c:v>2020/2020</c:v>
                </c:pt>
                <c:pt idx="6">
                  <c:v>2021/2021</c:v>
                </c:pt>
                <c:pt idx="7">
                  <c:v>2022/2022</c:v>
                </c:pt>
              </c:strCache>
            </c:strRef>
          </c:cat>
          <c:val>
            <c:numRef>
              <c:f>('Comparaison conso avec théo'!$C$2,'Comparaison conso avec théo'!$C$9,'Comparaison conso avec théo'!$C$16,'Comparaison conso avec théo'!$C$23,'Comparaison conso avec théo'!$C$30,'Comparaison conso avec théo'!$C$37,'Comparaison conso avec théo'!$C$44,'Comparaison conso avec théo'!$C$51)</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370D-4188-80CD-A32D191840D3}"/>
            </c:ext>
          </c:extLst>
        </c:ser>
        <c:ser>
          <c:idx val="1"/>
          <c:order val="1"/>
          <c:tx>
            <c:strRef>
              <c:f>'Comparaison conso avec théo'!$B$3</c:f>
              <c:strCache>
                <c:ptCount val="1"/>
                <c:pt idx="0">
                  <c:v>Consommation des auxiliaires </c:v>
                </c:pt>
              </c:strCache>
            </c:strRef>
          </c:tx>
          <c:spPr>
            <a:solidFill>
              <a:srgbClr val="7030A0"/>
            </a:solidFill>
            <a:ln>
              <a:noFill/>
            </a:ln>
            <a:effectLst/>
            <a:sp3d/>
          </c:spPr>
          <c:invertIfNegative val="0"/>
          <c:cat>
            <c:strRef>
              <c:f>'Comparaison conso avec théo'!$A$61:$A$68</c:f>
              <c:strCache>
                <c:ptCount val="8"/>
                <c:pt idx="0">
                  <c:v>Théorique</c:v>
                </c:pt>
                <c:pt idx="1">
                  <c:v>2016/2016</c:v>
                </c:pt>
                <c:pt idx="2">
                  <c:v>2017/2017</c:v>
                </c:pt>
                <c:pt idx="3">
                  <c:v>2018/2018</c:v>
                </c:pt>
                <c:pt idx="4">
                  <c:v>2019/2019</c:v>
                </c:pt>
                <c:pt idx="5">
                  <c:v>2020/2020</c:v>
                </c:pt>
                <c:pt idx="6">
                  <c:v>2021/2021</c:v>
                </c:pt>
                <c:pt idx="7">
                  <c:v>2022/2022</c:v>
                </c:pt>
              </c:strCache>
            </c:strRef>
          </c:cat>
          <c:val>
            <c:numRef>
              <c:f>('Comparaison conso avec théo'!$C$3,'Comparaison conso avec théo'!$C$10,'Comparaison conso avec théo'!$C$17,'Comparaison conso avec théo'!$C$24,'Comparaison conso avec théo'!$C$31,'Comparaison conso avec théo'!$C$38,'Comparaison conso avec théo'!$C$45,'Comparaison conso avec théo'!$C$52)</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370D-4188-80CD-A32D191840D3}"/>
            </c:ext>
          </c:extLst>
        </c:ser>
        <c:ser>
          <c:idx val="2"/>
          <c:order val="2"/>
          <c:tx>
            <c:strRef>
              <c:f>'Comparaison conso avec théo'!$B$4</c:f>
              <c:strCache>
                <c:ptCount val="1"/>
                <c:pt idx="0">
                  <c:v>Consommation de l'éclairage</c:v>
                </c:pt>
              </c:strCache>
            </c:strRef>
          </c:tx>
          <c:spPr>
            <a:solidFill>
              <a:schemeClr val="tx2">
                <a:lumMod val="60000"/>
                <a:lumOff val="40000"/>
              </a:schemeClr>
            </a:solidFill>
            <a:ln>
              <a:noFill/>
            </a:ln>
            <a:effectLst/>
            <a:sp3d/>
          </c:spPr>
          <c:invertIfNegative val="0"/>
          <c:cat>
            <c:strRef>
              <c:f>'Comparaison conso avec théo'!$A$61:$A$68</c:f>
              <c:strCache>
                <c:ptCount val="8"/>
                <c:pt idx="0">
                  <c:v>Théorique</c:v>
                </c:pt>
                <c:pt idx="1">
                  <c:v>2016/2016</c:v>
                </c:pt>
                <c:pt idx="2">
                  <c:v>2017/2017</c:v>
                </c:pt>
                <c:pt idx="3">
                  <c:v>2018/2018</c:v>
                </c:pt>
                <c:pt idx="4">
                  <c:v>2019/2019</c:v>
                </c:pt>
                <c:pt idx="5">
                  <c:v>2020/2020</c:v>
                </c:pt>
                <c:pt idx="6">
                  <c:v>2021/2021</c:v>
                </c:pt>
                <c:pt idx="7">
                  <c:v>2022/2022</c:v>
                </c:pt>
              </c:strCache>
            </c:strRef>
          </c:cat>
          <c:val>
            <c:numRef>
              <c:f>('Comparaison conso avec théo'!$C$4,'Comparaison conso avec théo'!$C$11,'Comparaison conso avec théo'!$C$18,'Comparaison conso avec théo'!$C$25,'Comparaison conso avec théo'!$C$32,'Comparaison conso avec théo'!$C$39,'Comparaison conso avec théo'!$C$46,'Comparaison conso avec théo'!$C$53)</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70D-4188-80CD-A32D191840D3}"/>
            </c:ext>
          </c:extLst>
        </c:ser>
        <c:ser>
          <c:idx val="3"/>
          <c:order val="3"/>
          <c:tx>
            <c:strRef>
              <c:f>'Comparaison conso avec théo'!$B$5</c:f>
              <c:strCache>
                <c:ptCount val="1"/>
                <c:pt idx="0">
                  <c:v>Consommation d'eau chaude sanitaire</c:v>
                </c:pt>
              </c:strCache>
            </c:strRef>
          </c:tx>
          <c:spPr>
            <a:solidFill>
              <a:schemeClr val="accent2">
                <a:lumMod val="60000"/>
                <a:lumOff val="40000"/>
              </a:schemeClr>
            </a:solidFill>
            <a:ln>
              <a:noFill/>
            </a:ln>
            <a:effectLst/>
            <a:sp3d/>
          </c:spPr>
          <c:invertIfNegative val="0"/>
          <c:cat>
            <c:strRef>
              <c:f>'Comparaison conso avec théo'!$A$61:$A$68</c:f>
              <c:strCache>
                <c:ptCount val="8"/>
                <c:pt idx="0">
                  <c:v>Théorique</c:v>
                </c:pt>
                <c:pt idx="1">
                  <c:v>2016/2016</c:v>
                </c:pt>
                <c:pt idx="2">
                  <c:v>2017/2017</c:v>
                </c:pt>
                <c:pt idx="3">
                  <c:v>2018/2018</c:v>
                </c:pt>
                <c:pt idx="4">
                  <c:v>2019/2019</c:v>
                </c:pt>
                <c:pt idx="5">
                  <c:v>2020/2020</c:v>
                </c:pt>
                <c:pt idx="6">
                  <c:v>2021/2021</c:v>
                </c:pt>
                <c:pt idx="7">
                  <c:v>2022/2022</c:v>
                </c:pt>
              </c:strCache>
            </c:strRef>
          </c:cat>
          <c:val>
            <c:numRef>
              <c:f>('Comparaison conso avec théo'!$C$5,'Comparaison conso avec théo'!$C$12,'Comparaison conso avec théo'!$C$19,'Comparaison conso avec théo'!$C$26,'Comparaison conso avec théo'!$C$33,'Comparaison conso avec théo'!$C$40,'Comparaison conso avec théo'!$C$47,'Comparaison conso avec théo'!$C$54)</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370D-4188-80CD-A32D191840D3}"/>
            </c:ext>
          </c:extLst>
        </c:ser>
        <c:ser>
          <c:idx val="4"/>
          <c:order val="4"/>
          <c:tx>
            <c:strRef>
              <c:f>'Comparaison conso avec théo'!$B$8</c:f>
              <c:strCache>
                <c:ptCount val="1"/>
                <c:pt idx="0">
                  <c:v>Consommation de chauffage</c:v>
                </c:pt>
              </c:strCache>
            </c:strRef>
          </c:tx>
          <c:spPr>
            <a:solidFill>
              <a:srgbClr val="FFC000"/>
            </a:solidFill>
            <a:ln>
              <a:noFill/>
            </a:ln>
            <a:effectLst/>
            <a:sp3d/>
          </c:spPr>
          <c:invertIfNegative val="0"/>
          <c:cat>
            <c:strRef>
              <c:f>'Comparaison conso avec théo'!$A$61:$A$68</c:f>
              <c:strCache>
                <c:ptCount val="8"/>
                <c:pt idx="0">
                  <c:v>Théorique</c:v>
                </c:pt>
                <c:pt idx="1">
                  <c:v>2016/2016</c:v>
                </c:pt>
                <c:pt idx="2">
                  <c:v>2017/2017</c:v>
                </c:pt>
                <c:pt idx="3">
                  <c:v>2018/2018</c:v>
                </c:pt>
                <c:pt idx="4">
                  <c:v>2019/2019</c:v>
                </c:pt>
                <c:pt idx="5">
                  <c:v>2020/2020</c:v>
                </c:pt>
                <c:pt idx="6">
                  <c:v>2021/2021</c:v>
                </c:pt>
                <c:pt idx="7">
                  <c:v>2022/2022</c:v>
                </c:pt>
              </c:strCache>
            </c:strRef>
          </c:cat>
          <c:val>
            <c:numRef>
              <c:f>('Comparaison conso avec théo'!$C$8,'Comparaison conso avec théo'!$C$15,'Comparaison conso avec théo'!$C$22,'Comparaison conso avec théo'!$C$29,'Comparaison conso avec théo'!$C$36,'Comparaison conso avec théo'!$C$43,'Comparaison conso avec théo'!$C$50,'Comparaison conso avec théo'!$C$57)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6-370D-4188-80CD-A32D191840D3}"/>
            </c:ext>
          </c:extLst>
        </c:ser>
        <c:ser>
          <c:idx val="5"/>
          <c:order val="5"/>
          <c:tx>
            <c:strRef>
              <c:f>'Comparaison conso avec théo'!$B$6</c:f>
              <c:strCache>
                <c:ptCount val="1"/>
                <c:pt idx="0">
                  <c:v>Consommation en électricité spécifique</c:v>
                </c:pt>
              </c:strCache>
            </c:strRef>
          </c:tx>
          <c:spPr>
            <a:solidFill>
              <a:schemeClr val="accent6"/>
            </a:solidFill>
            <a:ln>
              <a:noFill/>
            </a:ln>
            <a:effectLst/>
            <a:sp3d/>
          </c:spPr>
          <c:invertIfNegative val="0"/>
          <c:cat>
            <c:strRef>
              <c:f>'Comparaison conso avec théo'!$A$61:$A$68</c:f>
              <c:strCache>
                <c:ptCount val="8"/>
                <c:pt idx="0">
                  <c:v>Théorique</c:v>
                </c:pt>
                <c:pt idx="1">
                  <c:v>2016/2016</c:v>
                </c:pt>
                <c:pt idx="2">
                  <c:v>2017/2017</c:v>
                </c:pt>
                <c:pt idx="3">
                  <c:v>2018/2018</c:v>
                </c:pt>
                <c:pt idx="4">
                  <c:v>2019/2019</c:v>
                </c:pt>
                <c:pt idx="5">
                  <c:v>2020/2020</c:v>
                </c:pt>
                <c:pt idx="6">
                  <c:v>2021/2021</c:v>
                </c:pt>
                <c:pt idx="7">
                  <c:v>2022/2022</c:v>
                </c:pt>
              </c:strCache>
            </c:strRef>
          </c:cat>
          <c:val>
            <c:numRef>
              <c:f>('Comparaison conso avec théo'!$C$6,'Comparaison conso avec théo'!$C$13,'Comparaison conso avec théo'!$C$20,'Comparaison conso avec théo'!$C$27,'Comparaison conso avec théo'!$C$34,'Comparaison conso avec théo'!$C$41,'Comparaison conso avec théo'!$C$48,'Comparaison conso avec théo'!$C$55)</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09D-4FD2-A9BD-BAB836505A85}"/>
            </c:ext>
          </c:extLst>
        </c:ser>
        <c:ser>
          <c:idx val="6"/>
          <c:order val="6"/>
          <c:tx>
            <c:strRef>
              <c:f>'Comparaison conso avec théo'!$B$7</c:f>
              <c:strCache>
                <c:ptCount val="1"/>
                <c:pt idx="0">
                  <c:v>Consommation pour le rafraichissement</c:v>
                </c:pt>
              </c:strCache>
            </c:strRef>
          </c:tx>
          <c:spPr>
            <a:solidFill>
              <a:schemeClr val="accent1">
                <a:lumMod val="60000"/>
              </a:schemeClr>
            </a:solidFill>
            <a:ln>
              <a:noFill/>
            </a:ln>
            <a:effectLst/>
            <a:sp3d/>
          </c:spPr>
          <c:invertIfNegative val="0"/>
          <c:cat>
            <c:strRef>
              <c:f>'Comparaison conso avec théo'!$A$61:$A$68</c:f>
              <c:strCache>
                <c:ptCount val="8"/>
                <c:pt idx="0">
                  <c:v>Théorique</c:v>
                </c:pt>
                <c:pt idx="1">
                  <c:v>2016/2016</c:v>
                </c:pt>
                <c:pt idx="2">
                  <c:v>2017/2017</c:v>
                </c:pt>
                <c:pt idx="3">
                  <c:v>2018/2018</c:v>
                </c:pt>
                <c:pt idx="4">
                  <c:v>2019/2019</c:v>
                </c:pt>
                <c:pt idx="5">
                  <c:v>2020/2020</c:v>
                </c:pt>
                <c:pt idx="6">
                  <c:v>2021/2021</c:v>
                </c:pt>
                <c:pt idx="7">
                  <c:v>2022/2022</c:v>
                </c:pt>
              </c:strCache>
            </c:strRef>
          </c:cat>
          <c:val>
            <c:numRef>
              <c:f>('Comparaison conso avec théo'!$C$7,'Comparaison conso avec théo'!$C$14,'Comparaison conso avec théo'!$C$21,'Comparaison conso avec théo'!$C$28,'Comparaison conso avec théo'!$C$35,'Comparaison conso avec théo'!$C$42,'Comparaison conso avec théo'!$C$49,'Comparaison conso avec théo'!$C$56)</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809D-4FD2-A9BD-BAB836505A85}"/>
            </c:ext>
          </c:extLst>
        </c:ser>
        <c:dLbls>
          <c:showLegendKey val="0"/>
          <c:showVal val="0"/>
          <c:showCatName val="0"/>
          <c:showSerName val="0"/>
          <c:showPercent val="0"/>
          <c:showBubbleSize val="0"/>
        </c:dLbls>
        <c:gapWidth val="150"/>
        <c:shape val="box"/>
        <c:axId val="223849472"/>
        <c:axId val="223855360"/>
        <c:axId val="0"/>
      </c:bar3DChart>
      <c:catAx>
        <c:axId val="2238494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fr-FR"/>
          </a:p>
        </c:txPr>
        <c:crossAx val="223855360"/>
        <c:crosses val="autoZero"/>
        <c:auto val="1"/>
        <c:lblAlgn val="ctr"/>
        <c:lblOffset val="100"/>
        <c:noMultiLvlLbl val="0"/>
      </c:catAx>
      <c:valAx>
        <c:axId val="2238553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fr-FR" sz="2000" baseline="0"/>
                  <a:t>Consommation [kWh]</a:t>
                </a:r>
              </a:p>
            </c:rich>
          </c:tx>
          <c:layout>
            <c:manualLayout>
              <c:xMode val="edge"/>
              <c:yMode val="edge"/>
              <c:x val="8.3889321905728145E-3"/>
              <c:y val="0.4176293485798615"/>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fr-FR"/>
          </a:p>
        </c:txPr>
        <c:crossAx val="223849472"/>
        <c:crosses val="autoZero"/>
        <c:crossBetween val="between"/>
      </c:valAx>
      <c:spPr>
        <a:noFill/>
        <a:ln>
          <a:noFill/>
        </a:ln>
        <a:effectLst/>
      </c:spPr>
    </c:plotArea>
    <c:legend>
      <c:legendPos val="r"/>
      <c:layout>
        <c:manualLayout>
          <c:xMode val="edge"/>
          <c:yMode val="edge"/>
          <c:x val="0.72377843668148389"/>
          <c:y val="8.3955349749717731E-2"/>
          <c:w val="0.26571095146992996"/>
          <c:h val="0.4092679978323876"/>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41619</xdr:colOff>
      <xdr:row>0</xdr:row>
      <xdr:rowOff>40822</xdr:rowOff>
    </xdr:from>
    <xdr:to>
      <xdr:col>20</xdr:col>
      <xdr:colOff>680355</xdr:colOff>
      <xdr:row>46</xdr:row>
      <xdr:rowOff>89808</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247650</xdr:colOff>
      <xdr:row>48</xdr:row>
      <xdr:rowOff>76200</xdr:rowOff>
    </xdr:from>
    <xdr:to>
      <xdr:col>9</xdr:col>
      <xdr:colOff>0</xdr:colOff>
      <xdr:row>73</xdr:row>
      <xdr:rowOff>133350</xdr:rowOff>
    </xdr:to>
    <xdr:sp macro="" textlink="">
      <xdr:nvSpPr>
        <xdr:cNvPr id="3" name="ZoneTexte 2"/>
        <xdr:cNvSpPr txBox="1"/>
      </xdr:nvSpPr>
      <xdr:spPr>
        <a:xfrm>
          <a:off x="247650" y="9105900"/>
          <a:ext cx="8553450" cy="4819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000" b="1" u="sng"/>
            <a:t>Analyse année </a:t>
          </a:r>
          <a:endParaRPr lang="fr-FR" sz="2000"/>
        </a:p>
      </xdr:txBody>
    </xdr:sp>
    <xdr:clientData/>
  </xdr:twoCellAnchor>
  <xdr:twoCellAnchor>
    <xdr:from>
      <xdr:col>9</xdr:col>
      <xdr:colOff>419100</xdr:colOff>
      <xdr:row>48</xdr:row>
      <xdr:rowOff>76200</xdr:rowOff>
    </xdr:from>
    <xdr:to>
      <xdr:col>20</xdr:col>
      <xdr:colOff>590550</xdr:colOff>
      <xdr:row>73</xdr:row>
      <xdr:rowOff>133350</xdr:rowOff>
    </xdr:to>
    <xdr:sp macro="" textlink="">
      <xdr:nvSpPr>
        <xdr:cNvPr id="4" name="ZoneTexte 3"/>
        <xdr:cNvSpPr txBox="1"/>
      </xdr:nvSpPr>
      <xdr:spPr>
        <a:xfrm>
          <a:off x="9220200" y="9105900"/>
          <a:ext cx="8553450" cy="4819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000" b="1" u="sng"/>
            <a:t>Préconisation(s)</a:t>
          </a:r>
          <a:r>
            <a:rPr lang="fr-FR" sz="2000" b="1" u="sng" baseline="0"/>
            <a:t> d'amélioration </a:t>
          </a:r>
          <a:r>
            <a:rPr lang="fr-FR" sz="2000" b="1" u="sng"/>
            <a:t>:</a:t>
          </a:r>
        </a:p>
        <a:p>
          <a:endParaRPr lang="fr-FR" sz="2000" b="1" u="sng"/>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abSelected="1" zoomScale="81" zoomScaleNormal="81" workbookViewId="0">
      <selection sqref="A1:M19"/>
    </sheetView>
  </sheetViews>
  <sheetFormatPr baseColWidth="10" defaultColWidth="11.44140625" defaultRowHeight="14.4" x14ac:dyDescent="0.3"/>
  <cols>
    <col min="1" max="16384" width="11.44140625" style="11"/>
  </cols>
  <sheetData>
    <row r="1" spans="1:17" ht="15" customHeight="1" x14ac:dyDescent="0.3">
      <c r="A1" s="69" t="s">
        <v>36</v>
      </c>
      <c r="B1" s="69"/>
      <c r="C1" s="69"/>
      <c r="D1" s="69"/>
      <c r="E1" s="69"/>
      <c r="F1" s="69"/>
      <c r="G1" s="69"/>
      <c r="H1" s="69"/>
      <c r="I1" s="69"/>
      <c r="J1" s="69"/>
      <c r="K1" s="69"/>
      <c r="L1" s="69"/>
      <c r="M1" s="69"/>
      <c r="N1" s="12"/>
      <c r="O1" s="12"/>
      <c r="P1" s="12"/>
      <c r="Q1" s="12"/>
    </row>
    <row r="2" spans="1:17" x14ac:dyDescent="0.3">
      <c r="A2" s="69"/>
      <c r="B2" s="69"/>
      <c r="C2" s="69"/>
      <c r="D2" s="69"/>
      <c r="E2" s="69"/>
      <c r="F2" s="69"/>
      <c r="G2" s="69"/>
      <c r="H2" s="69"/>
      <c r="I2" s="69"/>
      <c r="J2" s="69"/>
      <c r="K2" s="69"/>
      <c r="L2" s="69"/>
      <c r="M2" s="69"/>
      <c r="N2" s="12"/>
      <c r="O2" s="12"/>
      <c r="P2" s="12"/>
      <c r="Q2" s="12"/>
    </row>
    <row r="3" spans="1:17" x14ac:dyDescent="0.3">
      <c r="A3" s="69"/>
      <c r="B3" s="69"/>
      <c r="C3" s="69"/>
      <c r="D3" s="69"/>
      <c r="E3" s="69"/>
      <c r="F3" s="69"/>
      <c r="G3" s="69"/>
      <c r="H3" s="69"/>
      <c r="I3" s="69"/>
      <c r="J3" s="69"/>
      <c r="K3" s="69"/>
      <c r="L3" s="69"/>
      <c r="M3" s="69"/>
      <c r="N3" s="12"/>
      <c r="O3" s="12"/>
      <c r="P3" s="12"/>
      <c r="Q3" s="12"/>
    </row>
    <row r="4" spans="1:17" x14ac:dyDescent="0.3">
      <c r="A4" s="69"/>
      <c r="B4" s="69"/>
      <c r="C4" s="69"/>
      <c r="D4" s="69"/>
      <c r="E4" s="69"/>
      <c r="F4" s="69"/>
      <c r="G4" s="69"/>
      <c r="H4" s="69"/>
      <c r="I4" s="69"/>
      <c r="J4" s="69"/>
      <c r="K4" s="69"/>
      <c r="L4" s="69"/>
      <c r="M4" s="69"/>
      <c r="N4" s="12"/>
      <c r="O4" s="12"/>
      <c r="P4" s="12"/>
      <c r="Q4" s="12"/>
    </row>
    <row r="5" spans="1:17" x14ac:dyDescent="0.3">
      <c r="A5" s="69"/>
      <c r="B5" s="69"/>
      <c r="C5" s="69"/>
      <c r="D5" s="69"/>
      <c r="E5" s="69"/>
      <c r="F5" s="69"/>
      <c r="G5" s="69"/>
      <c r="H5" s="69"/>
      <c r="I5" s="69"/>
      <c r="J5" s="69"/>
      <c r="K5" s="69"/>
      <c r="L5" s="69"/>
      <c r="M5" s="69"/>
      <c r="N5" s="12"/>
      <c r="O5" s="12"/>
      <c r="P5" s="12"/>
      <c r="Q5" s="12"/>
    </row>
    <row r="6" spans="1:17" x14ac:dyDescent="0.3">
      <c r="A6" s="69"/>
      <c r="B6" s="69"/>
      <c r="C6" s="69"/>
      <c r="D6" s="69"/>
      <c r="E6" s="69"/>
      <c r="F6" s="69"/>
      <c r="G6" s="69"/>
      <c r="H6" s="69"/>
      <c r="I6" s="69"/>
      <c r="J6" s="69"/>
      <c r="K6" s="69"/>
      <c r="L6" s="69"/>
      <c r="M6" s="69"/>
      <c r="N6" s="12"/>
      <c r="O6" s="12"/>
      <c r="P6" s="12"/>
      <c r="Q6" s="12"/>
    </row>
    <row r="7" spans="1:17" x14ac:dyDescent="0.3">
      <c r="A7" s="69"/>
      <c r="B7" s="69"/>
      <c r="C7" s="69"/>
      <c r="D7" s="69"/>
      <c r="E7" s="69"/>
      <c r="F7" s="69"/>
      <c r="G7" s="69"/>
      <c r="H7" s="69"/>
      <c r="I7" s="69"/>
      <c r="J7" s="69"/>
      <c r="K7" s="69"/>
      <c r="L7" s="69"/>
      <c r="M7" s="69"/>
      <c r="N7" s="12"/>
      <c r="O7" s="12"/>
      <c r="P7" s="12"/>
      <c r="Q7" s="12"/>
    </row>
    <row r="8" spans="1:17" x14ac:dyDescent="0.3">
      <c r="A8" s="69"/>
      <c r="B8" s="69"/>
      <c r="C8" s="69"/>
      <c r="D8" s="69"/>
      <c r="E8" s="69"/>
      <c r="F8" s="69"/>
      <c r="G8" s="69"/>
      <c r="H8" s="69"/>
      <c r="I8" s="69"/>
      <c r="J8" s="69"/>
      <c r="K8" s="69"/>
      <c r="L8" s="69"/>
      <c r="M8" s="69"/>
      <c r="N8" s="12"/>
      <c r="O8" s="12"/>
      <c r="P8" s="12"/>
      <c r="Q8" s="12"/>
    </row>
    <row r="9" spans="1:17" x14ac:dyDescent="0.3">
      <c r="A9" s="69"/>
      <c r="B9" s="69"/>
      <c r="C9" s="69"/>
      <c r="D9" s="69"/>
      <c r="E9" s="69"/>
      <c r="F9" s="69"/>
      <c r="G9" s="69"/>
      <c r="H9" s="69"/>
      <c r="I9" s="69"/>
      <c r="J9" s="69"/>
      <c r="K9" s="69"/>
      <c r="L9" s="69"/>
      <c r="M9" s="69"/>
      <c r="N9" s="12"/>
      <c r="O9" s="12"/>
      <c r="P9" s="12"/>
      <c r="Q9" s="12"/>
    </row>
    <row r="10" spans="1:17" x14ac:dyDescent="0.3">
      <c r="A10" s="69"/>
      <c r="B10" s="69"/>
      <c r="C10" s="69"/>
      <c r="D10" s="69"/>
      <c r="E10" s="69"/>
      <c r="F10" s="69"/>
      <c r="G10" s="69"/>
      <c r="H10" s="69"/>
      <c r="I10" s="69"/>
      <c r="J10" s="69"/>
      <c r="K10" s="69"/>
      <c r="L10" s="69"/>
      <c r="M10" s="69"/>
      <c r="N10" s="12"/>
      <c r="O10" s="12"/>
      <c r="P10" s="12"/>
      <c r="Q10" s="12"/>
    </row>
    <row r="11" spans="1:17" x14ac:dyDescent="0.3">
      <c r="A11" s="69"/>
      <c r="B11" s="69"/>
      <c r="C11" s="69"/>
      <c r="D11" s="69"/>
      <c r="E11" s="69"/>
      <c r="F11" s="69"/>
      <c r="G11" s="69"/>
      <c r="H11" s="69"/>
      <c r="I11" s="69"/>
      <c r="J11" s="69"/>
      <c r="K11" s="69"/>
      <c r="L11" s="69"/>
      <c r="M11" s="69"/>
      <c r="N11" s="12"/>
      <c r="O11" s="12"/>
      <c r="P11" s="12"/>
      <c r="Q11" s="12"/>
    </row>
    <row r="12" spans="1:17" x14ac:dyDescent="0.3">
      <c r="A12" s="69"/>
      <c r="B12" s="69"/>
      <c r="C12" s="69"/>
      <c r="D12" s="69"/>
      <c r="E12" s="69"/>
      <c r="F12" s="69"/>
      <c r="G12" s="69"/>
      <c r="H12" s="69"/>
      <c r="I12" s="69"/>
      <c r="J12" s="69"/>
      <c r="K12" s="69"/>
      <c r="L12" s="69"/>
      <c r="M12" s="69"/>
      <c r="N12" s="12"/>
      <c r="O12" s="12"/>
      <c r="P12" s="12"/>
      <c r="Q12" s="12"/>
    </row>
    <row r="13" spans="1:17" x14ac:dyDescent="0.3">
      <c r="A13" s="69"/>
      <c r="B13" s="69"/>
      <c r="C13" s="69"/>
      <c r="D13" s="69"/>
      <c r="E13" s="69"/>
      <c r="F13" s="69"/>
      <c r="G13" s="69"/>
      <c r="H13" s="69"/>
      <c r="I13" s="69"/>
      <c r="J13" s="69"/>
      <c r="K13" s="69"/>
      <c r="L13" s="69"/>
      <c r="M13" s="69"/>
      <c r="N13" s="12"/>
      <c r="O13" s="12"/>
      <c r="P13" s="12"/>
      <c r="Q13" s="12"/>
    </row>
    <row r="14" spans="1:17" x14ac:dyDescent="0.3">
      <c r="A14" s="69"/>
      <c r="B14" s="69"/>
      <c r="C14" s="69"/>
      <c r="D14" s="69"/>
      <c r="E14" s="69"/>
      <c r="F14" s="69"/>
      <c r="G14" s="69"/>
      <c r="H14" s="69"/>
      <c r="I14" s="69"/>
      <c r="J14" s="69"/>
      <c r="K14" s="69"/>
      <c r="L14" s="69"/>
      <c r="M14" s="69"/>
      <c r="N14" s="12"/>
      <c r="O14" s="12"/>
      <c r="P14" s="12"/>
      <c r="Q14" s="12"/>
    </row>
    <row r="15" spans="1:17" x14ac:dyDescent="0.3">
      <c r="A15" s="69"/>
      <c r="B15" s="69"/>
      <c r="C15" s="69"/>
      <c r="D15" s="69"/>
      <c r="E15" s="69"/>
      <c r="F15" s="69"/>
      <c r="G15" s="69"/>
      <c r="H15" s="69"/>
      <c r="I15" s="69"/>
      <c r="J15" s="69"/>
      <c r="K15" s="69"/>
      <c r="L15" s="69"/>
      <c r="M15" s="69"/>
      <c r="N15" s="12"/>
      <c r="O15" s="12"/>
      <c r="P15" s="12"/>
      <c r="Q15" s="12"/>
    </row>
    <row r="16" spans="1:17" x14ac:dyDescent="0.3">
      <c r="A16" s="69"/>
      <c r="B16" s="69"/>
      <c r="C16" s="69"/>
      <c r="D16" s="69"/>
      <c r="E16" s="69"/>
      <c r="F16" s="69"/>
      <c r="G16" s="69"/>
      <c r="H16" s="69"/>
      <c r="I16" s="69"/>
      <c r="J16" s="69"/>
      <c r="K16" s="69"/>
      <c r="L16" s="69"/>
      <c r="M16" s="69"/>
      <c r="N16" s="12"/>
      <c r="O16" s="12"/>
      <c r="P16" s="12"/>
      <c r="Q16" s="12"/>
    </row>
    <row r="17" spans="1:17" x14ac:dyDescent="0.3">
      <c r="A17" s="69"/>
      <c r="B17" s="69"/>
      <c r="C17" s="69"/>
      <c r="D17" s="69"/>
      <c r="E17" s="69"/>
      <c r="F17" s="69"/>
      <c r="G17" s="69"/>
      <c r="H17" s="69"/>
      <c r="I17" s="69"/>
      <c r="J17" s="69"/>
      <c r="K17" s="69"/>
      <c r="L17" s="69"/>
      <c r="M17" s="69"/>
      <c r="N17" s="12"/>
      <c r="O17" s="12"/>
      <c r="P17" s="12"/>
      <c r="Q17" s="12"/>
    </row>
    <row r="18" spans="1:17" x14ac:dyDescent="0.3">
      <c r="A18" s="69"/>
      <c r="B18" s="69"/>
      <c r="C18" s="69"/>
      <c r="D18" s="69"/>
      <c r="E18" s="69"/>
      <c r="F18" s="69"/>
      <c r="G18" s="69"/>
      <c r="H18" s="69"/>
      <c r="I18" s="69"/>
      <c r="J18" s="69"/>
      <c r="K18" s="69"/>
      <c r="L18" s="69"/>
      <c r="M18" s="69"/>
      <c r="N18" s="12"/>
      <c r="O18" s="12"/>
      <c r="P18" s="12"/>
      <c r="Q18" s="12"/>
    </row>
    <row r="19" spans="1:17" x14ac:dyDescent="0.3">
      <c r="A19" s="69"/>
      <c r="B19" s="69"/>
      <c r="C19" s="69"/>
      <c r="D19" s="69"/>
      <c r="E19" s="69"/>
      <c r="F19" s="69"/>
      <c r="G19" s="69"/>
      <c r="H19" s="69"/>
      <c r="I19" s="69"/>
      <c r="J19" s="69"/>
      <c r="K19" s="69"/>
      <c r="L19" s="69"/>
      <c r="M19" s="69"/>
      <c r="N19" s="12"/>
      <c r="O19" s="12"/>
      <c r="P19" s="12"/>
      <c r="Q19" s="12"/>
    </row>
    <row r="20" spans="1:17" x14ac:dyDescent="0.3">
      <c r="A20" s="12"/>
      <c r="B20" s="12"/>
      <c r="C20" s="12"/>
      <c r="D20" s="12"/>
      <c r="E20" s="12"/>
      <c r="F20" s="12"/>
      <c r="G20" s="12"/>
      <c r="H20" s="12"/>
      <c r="I20" s="12"/>
      <c r="J20" s="12"/>
      <c r="K20" s="12"/>
      <c r="L20" s="12"/>
      <c r="M20" s="12"/>
      <c r="N20" s="12"/>
      <c r="O20" s="12"/>
      <c r="P20" s="12"/>
      <c r="Q20" s="12"/>
    </row>
    <row r="21" spans="1:17" x14ac:dyDescent="0.3">
      <c r="A21" s="12"/>
      <c r="B21" s="12"/>
      <c r="C21" s="12"/>
      <c r="D21" s="12"/>
      <c r="E21" s="12"/>
      <c r="F21" s="12"/>
      <c r="G21" s="12"/>
      <c r="H21" s="12"/>
      <c r="I21" s="12"/>
      <c r="J21" s="12"/>
      <c r="K21" s="12"/>
      <c r="L21" s="12"/>
      <c r="M21" s="12"/>
      <c r="N21" s="12"/>
      <c r="O21" s="12"/>
      <c r="P21" s="12"/>
      <c r="Q21" s="12"/>
    </row>
    <row r="22" spans="1:17" x14ac:dyDescent="0.3">
      <c r="A22" s="12"/>
      <c r="B22" s="12"/>
      <c r="C22" s="12"/>
      <c r="D22" s="12"/>
      <c r="E22" s="12"/>
      <c r="F22" s="12"/>
      <c r="G22" s="12"/>
      <c r="H22" s="12"/>
      <c r="I22" s="12"/>
      <c r="J22" s="12"/>
      <c r="K22" s="12"/>
      <c r="L22" s="12"/>
      <c r="M22" s="12"/>
      <c r="N22" s="12"/>
      <c r="O22" s="12"/>
      <c r="P22" s="12"/>
      <c r="Q22" s="12"/>
    </row>
  </sheetData>
  <mergeCells count="1">
    <mergeCell ref="A1:M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Q16"/>
  <sheetViews>
    <sheetView zoomScaleNormal="100" workbookViewId="0">
      <selection activeCell="D11" sqref="D11:I11"/>
    </sheetView>
  </sheetViews>
  <sheetFormatPr baseColWidth="10" defaultColWidth="8.88671875" defaultRowHeight="14.4" x14ac:dyDescent="0.3"/>
  <cols>
    <col min="1" max="1" width="0.5546875" style="1" customWidth="1"/>
    <col min="2" max="2" width="15.5546875" style="1" bestFit="1" customWidth="1"/>
    <col min="3" max="3" width="15.33203125" style="1" customWidth="1"/>
    <col min="4" max="14" width="14.6640625" style="1" customWidth="1"/>
    <col min="15" max="16384" width="8.88671875" style="1"/>
  </cols>
  <sheetData>
    <row r="1" spans="2:17" ht="5.4" customHeight="1" x14ac:dyDescent="0.3"/>
    <row r="2" spans="2:17" ht="15" customHeight="1" x14ac:dyDescent="0.3">
      <c r="B2" s="70" t="s">
        <v>33</v>
      </c>
      <c r="C2" s="70"/>
      <c r="D2" s="71"/>
      <c r="E2" s="72"/>
    </row>
    <row r="3" spans="2:17" ht="21.75" customHeight="1" x14ac:dyDescent="0.3">
      <c r="B3" s="70"/>
      <c r="C3" s="70"/>
      <c r="D3" s="73"/>
      <c r="E3" s="74"/>
    </row>
    <row r="5" spans="2:17" ht="14.4" customHeight="1" x14ac:dyDescent="0.3">
      <c r="C5" s="4" t="s">
        <v>0</v>
      </c>
      <c r="D5" s="4" t="s">
        <v>1</v>
      </c>
      <c r="E5" s="4" t="s">
        <v>2</v>
      </c>
      <c r="F5" s="4" t="s">
        <v>3</v>
      </c>
      <c r="G5" s="4" t="s">
        <v>4</v>
      </c>
      <c r="H5" s="4" t="s">
        <v>5</v>
      </c>
      <c r="I5" s="4" t="s">
        <v>6</v>
      </c>
      <c r="J5" s="4" t="s">
        <v>7</v>
      </c>
      <c r="K5" s="4" t="s">
        <v>8</v>
      </c>
      <c r="L5" s="4" t="s">
        <v>9</v>
      </c>
      <c r="M5" s="4" t="s">
        <v>10</v>
      </c>
      <c r="N5" s="4" t="s">
        <v>11</v>
      </c>
    </row>
    <row r="6" spans="2:17" ht="57.6" x14ac:dyDescent="0.3">
      <c r="B6" s="3" t="s">
        <v>34</v>
      </c>
      <c r="C6" s="64"/>
      <c r="D6" s="64"/>
      <c r="E6" s="64"/>
      <c r="F6" s="64"/>
      <c r="G6" s="64"/>
      <c r="H6" s="64"/>
      <c r="I6" s="64"/>
      <c r="J6" s="64"/>
      <c r="K6" s="64"/>
      <c r="L6" s="64"/>
      <c r="M6" s="64"/>
      <c r="N6" s="64"/>
    </row>
    <row r="8" spans="2:17" ht="13.2" customHeight="1" x14ac:dyDescent="0.3">
      <c r="C8" s="77" t="s">
        <v>38</v>
      </c>
      <c r="D8" s="77" t="s">
        <v>12</v>
      </c>
      <c r="E8" s="77"/>
      <c r="F8" s="77"/>
      <c r="G8" s="77"/>
      <c r="H8" s="77"/>
      <c r="I8" s="77"/>
      <c r="J8" s="77" t="s">
        <v>14</v>
      </c>
      <c r="K8" s="77"/>
      <c r="L8" s="77"/>
      <c r="M8" s="77"/>
      <c r="N8" s="78" t="s">
        <v>15</v>
      </c>
      <c r="O8" s="78"/>
      <c r="P8" s="78"/>
      <c r="Q8" s="78"/>
    </row>
    <row r="9" spans="2:17" x14ac:dyDescent="0.3">
      <c r="C9" s="77"/>
      <c r="D9" s="77"/>
      <c r="E9" s="77"/>
      <c r="F9" s="77"/>
      <c r="G9" s="77"/>
      <c r="H9" s="77"/>
      <c r="I9" s="77"/>
      <c r="J9" s="77"/>
      <c r="K9" s="77"/>
      <c r="L9" s="77"/>
      <c r="M9" s="77"/>
      <c r="N9" s="78"/>
      <c r="O9" s="78"/>
      <c r="P9" s="78"/>
      <c r="Q9" s="78"/>
    </row>
    <row r="10" spans="2:17" ht="49.95" customHeight="1" x14ac:dyDescent="0.3">
      <c r="B10" s="3" t="s">
        <v>26</v>
      </c>
      <c r="C10" s="66"/>
      <c r="D10" s="75"/>
      <c r="E10" s="75"/>
      <c r="F10" s="75"/>
      <c r="G10" s="75"/>
      <c r="H10" s="75"/>
      <c r="I10" s="75"/>
      <c r="J10" s="75"/>
      <c r="K10" s="75"/>
      <c r="L10" s="75"/>
      <c r="M10" s="75"/>
      <c r="N10" s="76"/>
      <c r="O10" s="76"/>
      <c r="P10" s="76"/>
      <c r="Q10" s="76"/>
    </row>
    <row r="11" spans="2:17" ht="49.95" customHeight="1" x14ac:dyDescent="0.3">
      <c r="B11" s="15" t="s">
        <v>13</v>
      </c>
      <c r="C11" s="66"/>
      <c r="D11" s="75"/>
      <c r="E11" s="75"/>
      <c r="F11" s="75"/>
      <c r="G11" s="75"/>
      <c r="H11" s="75"/>
      <c r="I11" s="75"/>
      <c r="J11" s="75"/>
      <c r="K11" s="75"/>
      <c r="L11" s="75"/>
      <c r="M11" s="75"/>
      <c r="N11" s="76"/>
      <c r="O11" s="76"/>
      <c r="P11" s="76"/>
      <c r="Q11" s="76"/>
    </row>
    <row r="12" spans="2:17" ht="49.95" customHeight="1" x14ac:dyDescent="0.3">
      <c r="B12" s="3" t="s">
        <v>27</v>
      </c>
      <c r="C12" s="66"/>
      <c r="D12" s="75"/>
      <c r="E12" s="75"/>
      <c r="F12" s="75"/>
      <c r="G12" s="75"/>
      <c r="H12" s="75"/>
      <c r="I12" s="75"/>
      <c r="J12" s="75"/>
      <c r="K12" s="75"/>
      <c r="L12" s="75"/>
      <c r="M12" s="75"/>
      <c r="N12" s="76"/>
      <c r="O12" s="76"/>
      <c r="P12" s="76"/>
      <c r="Q12" s="76"/>
    </row>
    <row r="13" spans="2:17" ht="49.95" customHeight="1" x14ac:dyDescent="0.3">
      <c r="B13" s="3" t="s">
        <v>31</v>
      </c>
      <c r="C13" s="10"/>
      <c r="D13" s="75"/>
      <c r="E13" s="75"/>
      <c r="F13" s="75"/>
      <c r="G13" s="75"/>
      <c r="H13" s="75"/>
      <c r="I13" s="75"/>
      <c r="J13" s="75"/>
      <c r="K13" s="75"/>
      <c r="L13" s="75"/>
      <c r="M13" s="75"/>
      <c r="N13" s="76"/>
      <c r="O13" s="76"/>
      <c r="P13" s="76"/>
      <c r="Q13" s="76"/>
    </row>
    <row r="14" spans="2:17" ht="49.95" customHeight="1" x14ac:dyDescent="0.3">
      <c r="B14" s="15" t="s">
        <v>16</v>
      </c>
      <c r="C14" s="66"/>
      <c r="D14" s="75"/>
      <c r="E14" s="75"/>
      <c r="F14" s="75"/>
      <c r="G14" s="75"/>
      <c r="H14" s="75"/>
      <c r="I14" s="75"/>
      <c r="J14" s="75"/>
      <c r="K14" s="75"/>
      <c r="L14" s="75"/>
      <c r="M14" s="75"/>
      <c r="N14" s="76"/>
      <c r="O14" s="76"/>
      <c r="P14" s="76"/>
      <c r="Q14" s="76"/>
    </row>
    <row r="15" spans="2:17" ht="60" customHeight="1" x14ac:dyDescent="0.3">
      <c r="B15" s="3" t="s">
        <v>28</v>
      </c>
      <c r="C15" s="66"/>
      <c r="D15" s="75"/>
      <c r="E15" s="75"/>
      <c r="F15" s="75"/>
      <c r="G15" s="75"/>
      <c r="H15" s="75"/>
      <c r="I15" s="75"/>
      <c r="J15" s="75"/>
      <c r="K15" s="75"/>
      <c r="L15" s="75"/>
      <c r="M15" s="75"/>
      <c r="N15" s="76"/>
      <c r="O15" s="76"/>
      <c r="P15" s="76"/>
      <c r="Q15" s="76"/>
    </row>
    <row r="16" spans="2:17" ht="60" customHeight="1" x14ac:dyDescent="0.3">
      <c r="B16" s="3" t="s">
        <v>17</v>
      </c>
      <c r="C16" s="65" t="str">
        <f>IF(SUM(C6:N6)=0,"",SUM(C6:N6))</f>
        <v/>
      </c>
      <c r="D16" s="75"/>
      <c r="E16" s="75"/>
      <c r="F16" s="75"/>
      <c r="G16" s="75"/>
      <c r="H16" s="75"/>
      <c r="I16" s="75"/>
      <c r="J16" s="75"/>
      <c r="K16" s="75"/>
      <c r="L16" s="75"/>
      <c r="M16" s="75"/>
      <c r="N16" s="76"/>
      <c r="O16" s="76"/>
      <c r="P16" s="76"/>
      <c r="Q16" s="76"/>
    </row>
  </sheetData>
  <mergeCells count="27">
    <mergeCell ref="C8:C9"/>
    <mergeCell ref="D8:I9"/>
    <mergeCell ref="N8:Q9"/>
    <mergeCell ref="N10:Q10"/>
    <mergeCell ref="D10:I10"/>
    <mergeCell ref="J10:M10"/>
    <mergeCell ref="N14:Q14"/>
    <mergeCell ref="D11:I11"/>
    <mergeCell ref="J11:M11"/>
    <mergeCell ref="N11:Q11"/>
    <mergeCell ref="J8:M9"/>
    <mergeCell ref="B2:C3"/>
    <mergeCell ref="D2:E3"/>
    <mergeCell ref="D16:I16"/>
    <mergeCell ref="J16:M16"/>
    <mergeCell ref="N16:Q16"/>
    <mergeCell ref="D12:I12"/>
    <mergeCell ref="J12:M12"/>
    <mergeCell ref="N12:Q12"/>
    <mergeCell ref="D13:I13"/>
    <mergeCell ref="J13:M13"/>
    <mergeCell ref="N13:Q13"/>
    <mergeCell ref="D15:I15"/>
    <mergeCell ref="J15:M15"/>
    <mergeCell ref="N15:Q15"/>
    <mergeCell ref="D14:I14"/>
    <mergeCell ref="J14:M14"/>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
  <sheetViews>
    <sheetView zoomScaleNormal="100" workbookViewId="0">
      <selection activeCell="C10" sqref="C10"/>
    </sheetView>
  </sheetViews>
  <sheetFormatPr baseColWidth="10" defaultColWidth="11.5546875" defaultRowHeight="14.4" x14ac:dyDescent="0.3"/>
  <cols>
    <col min="1" max="1" width="1" style="1" customWidth="1"/>
    <col min="2" max="2" width="33.5546875" style="1" bestFit="1" customWidth="1"/>
    <col min="3" max="3" width="62.44140625" style="1" customWidth="1"/>
    <col min="4" max="4" width="41.33203125" style="1" customWidth="1"/>
    <col min="5" max="5" width="42.109375" style="1" customWidth="1"/>
    <col min="6" max="16384" width="11.5546875" style="1"/>
  </cols>
  <sheetData>
    <row r="1" spans="2:5" ht="6" customHeight="1" x14ac:dyDescent="0.3"/>
    <row r="2" spans="2:5" ht="49.95" customHeight="1" x14ac:dyDescent="0.3">
      <c r="B2" s="3" t="s">
        <v>21</v>
      </c>
      <c r="C2" s="3" t="str">
        <f>BET!D8</f>
        <v>Indication pour repérer le compteur (description de l'emplacement du compteur, référence…)</v>
      </c>
      <c r="D2" s="3" t="str">
        <f>BET!J8</f>
        <v>Indication sur ce qui est mesuré</v>
      </c>
      <c r="E2" s="3" t="str">
        <f>BET!N8</f>
        <v>Remarques supplémentaires</v>
      </c>
    </row>
    <row r="3" spans="2:5" ht="56.25" customHeight="1" x14ac:dyDescent="0.3">
      <c r="B3" s="3" t="str">
        <f>'Suivi conso'!C3</f>
        <v>Consommation de la ventilation</v>
      </c>
      <c r="C3" s="3" t="str">
        <f>IF(BET!D10="","",BET!D10)</f>
        <v/>
      </c>
      <c r="D3" s="3" t="str">
        <f>IF(BET!J10="","",BET!J10)</f>
        <v/>
      </c>
      <c r="E3" s="3" t="str">
        <f>IF(BET!N10="","",BET!N10)</f>
        <v/>
      </c>
    </row>
    <row r="4" spans="2:5" ht="56.25" customHeight="1" x14ac:dyDescent="0.3">
      <c r="B4" s="15" t="str">
        <f>'Suivi conso'!C4</f>
        <v xml:space="preserve">Consommation des auxiliaires </v>
      </c>
      <c r="C4" s="15" t="str">
        <f>IF(BET!D11="","",BET!D11)</f>
        <v/>
      </c>
      <c r="D4" s="15" t="str">
        <f>IF(BET!J11="","",BET!J11)</f>
        <v/>
      </c>
      <c r="E4" s="15" t="str">
        <f>IF(BET!N11="","",BET!N11)</f>
        <v/>
      </c>
    </row>
    <row r="5" spans="2:5" ht="56.25" customHeight="1" x14ac:dyDescent="0.3">
      <c r="B5" s="15" t="str">
        <f>'Suivi conso'!C5</f>
        <v>Consommation de l'éclairage</v>
      </c>
      <c r="C5" s="15" t="str">
        <f>IF(BET!D12="","",BET!D12)</f>
        <v/>
      </c>
      <c r="D5" s="15" t="str">
        <f>IF(BET!J12="","",BET!J12)</f>
        <v/>
      </c>
      <c r="E5" s="15" t="str">
        <f>IF(BET!N12="","",BET!N12)</f>
        <v/>
      </c>
    </row>
    <row r="6" spans="2:5" ht="56.25" customHeight="1" x14ac:dyDescent="0.3">
      <c r="B6" s="15" t="str">
        <f>'Suivi conso'!C6</f>
        <v>Consommation d'eau chaude sanitaire</v>
      </c>
      <c r="C6" s="15" t="str">
        <f>IF(BET!D13="","",BET!D13)</f>
        <v/>
      </c>
      <c r="D6" s="15" t="str">
        <f>IF(BET!J13="","",BET!J13)</f>
        <v/>
      </c>
      <c r="E6" s="15" t="str">
        <f>IF(BET!N13="","",BET!N13)</f>
        <v/>
      </c>
    </row>
    <row r="7" spans="2:5" ht="56.25" customHeight="1" x14ac:dyDescent="0.3">
      <c r="B7" s="15" t="str">
        <f>'Suivi conso'!C7</f>
        <v>Consommation en électricité spécifique</v>
      </c>
      <c r="C7" s="15" t="str">
        <f>IF(BET!D14="","",BET!D14)</f>
        <v/>
      </c>
      <c r="D7" s="15" t="str">
        <f>IF(BET!J14="","",BET!J14)</f>
        <v/>
      </c>
      <c r="E7" s="15" t="str">
        <f>IF(BET!N14="","",BET!N14)</f>
        <v/>
      </c>
    </row>
    <row r="8" spans="2:5" ht="56.25" customHeight="1" x14ac:dyDescent="0.3">
      <c r="B8" s="15" t="str">
        <f>'Suivi conso'!C8</f>
        <v>Consommation pour le rafraichissement</v>
      </c>
      <c r="C8" s="15" t="str">
        <f>IF(BET!D15="","",BET!D15)</f>
        <v/>
      </c>
      <c r="D8" s="15" t="str">
        <f>IF(BET!J15="","",BET!J15)</f>
        <v/>
      </c>
      <c r="E8" s="15" t="str">
        <f>IF(BET!N15="","",BET!N15)</f>
        <v/>
      </c>
    </row>
    <row r="9" spans="2:5" ht="56.25" customHeight="1" x14ac:dyDescent="0.3">
      <c r="B9" s="15" t="str">
        <f>'Suivi conso'!C9</f>
        <v>Consommation pour le chauffage</v>
      </c>
      <c r="C9" s="15" t="str">
        <f>IF(BET!D16="","",BET!D16)</f>
        <v/>
      </c>
      <c r="D9" s="15" t="str">
        <f>IF(BET!J16="","",BET!J16)</f>
        <v/>
      </c>
      <c r="E9" s="15" t="str">
        <f>IF(BET!N16="","",BET!N16)</f>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5"/>
  <sheetViews>
    <sheetView zoomScale="90" zoomScaleNormal="90" workbookViewId="0">
      <selection sqref="A1:P1"/>
    </sheetView>
  </sheetViews>
  <sheetFormatPr baseColWidth="10" defaultColWidth="8.88671875" defaultRowHeight="14.4" x14ac:dyDescent="0.3"/>
  <cols>
    <col min="1" max="1" width="0.6640625" style="2" customWidth="1"/>
    <col min="2" max="2" width="14.88671875" style="2" customWidth="1"/>
    <col min="3" max="3" width="20.88671875" style="2" bestFit="1" customWidth="1"/>
    <col min="4" max="4" width="15.44140625" style="2" customWidth="1"/>
    <col min="5" max="5" width="16.6640625" style="2" customWidth="1"/>
    <col min="6" max="16" width="13.6640625" style="2" customWidth="1"/>
    <col min="17" max="16384" width="8.88671875" style="2"/>
  </cols>
  <sheetData>
    <row r="1" spans="1:28" ht="58.8" customHeight="1" x14ac:dyDescent="0.3">
      <c r="A1" s="79" t="s">
        <v>37</v>
      </c>
      <c r="B1" s="79"/>
      <c r="C1" s="79"/>
      <c r="D1" s="79"/>
      <c r="E1" s="79"/>
      <c r="F1" s="79"/>
      <c r="G1" s="79"/>
      <c r="H1" s="79"/>
      <c r="I1" s="79"/>
      <c r="J1" s="79"/>
      <c r="K1" s="79"/>
      <c r="L1" s="79"/>
      <c r="M1" s="79"/>
      <c r="N1" s="79"/>
      <c r="O1" s="79"/>
      <c r="P1" s="79"/>
    </row>
    <row r="2" spans="1:28" ht="19.95" customHeight="1" thickBot="1" x14ac:dyDescent="0.35"/>
    <row r="3" spans="1:28" s="27" customFormat="1" ht="40.5" customHeight="1" thickBot="1" x14ac:dyDescent="0.35">
      <c r="B3" s="28" t="s">
        <v>25</v>
      </c>
      <c r="E3" s="67">
        <v>42370</v>
      </c>
      <c r="F3" s="80" t="s">
        <v>24</v>
      </c>
      <c r="G3" s="81"/>
      <c r="X3" s="29"/>
      <c r="Y3" s="29"/>
      <c r="AA3" s="30"/>
    </row>
    <row r="4" spans="1:28" x14ac:dyDescent="0.3">
      <c r="AB4" s="13"/>
    </row>
    <row r="5" spans="1:28" ht="15" thickBot="1" x14ac:dyDescent="0.35">
      <c r="E5" s="14">
        <f>DATE(YEAR(E3),MONTH(E3),DAY(E3))</f>
        <v>42370</v>
      </c>
      <c r="F5" s="14">
        <f>DATE(YEAR(E3),MONTH(E3)+1,DAY(E3))</f>
        <v>42401</v>
      </c>
      <c r="G5" s="14">
        <f>DATE(YEAR(E3),MONTH(E3)+2,DAY(E3))</f>
        <v>42430</v>
      </c>
      <c r="H5" s="14">
        <f>DATE(YEAR(E3),MONTH(E3)+3,DAY(E3))</f>
        <v>42461</v>
      </c>
      <c r="I5" s="14">
        <f>DATE(YEAR(E3),MONTH(E3)+4,DAY(E3))</f>
        <v>42491</v>
      </c>
      <c r="J5" s="14">
        <f>DATE(YEAR(E3),MONTH(E3)+5,DAY(E3))</f>
        <v>42522</v>
      </c>
      <c r="K5" s="14">
        <f>DATE(YEAR(E3),MONTH(E3)+6,DAY(E3))</f>
        <v>42552</v>
      </c>
      <c r="L5" s="14">
        <f>DATE(YEAR(E3),MONTH(E3)+7,DAY(E3))</f>
        <v>42583</v>
      </c>
      <c r="M5" s="14">
        <f>DATE(YEAR(E3),MONTH(E3)+8,DAY(E3))</f>
        <v>42614</v>
      </c>
      <c r="N5" s="14">
        <f>DATE(YEAR(E3),MONTH(E3)+9,DAY(E3))</f>
        <v>42644</v>
      </c>
      <c r="O5" s="14">
        <f>DATE(YEAR(E3),MONTH(E3)+10,DAY(E3))</f>
        <v>42675</v>
      </c>
      <c r="P5" s="14">
        <f>DATE(YEAR(E3),MONTH(E3)+11,DAY(E3))</f>
        <v>42705</v>
      </c>
      <c r="AB5" s="13"/>
    </row>
    <row r="6" spans="1:28" ht="29.4" customHeight="1" thickBot="1" x14ac:dyDescent="0.35">
      <c r="B6" s="8" t="s">
        <v>18</v>
      </c>
      <c r="C6" s="7" t="s">
        <v>19</v>
      </c>
      <c r="D6" s="68" t="s">
        <v>29</v>
      </c>
      <c r="E6" s="22" t="str">
        <f>TEXT(E5,"mmmm")</f>
        <v>janvier</v>
      </c>
      <c r="F6" s="22" t="str">
        <f t="shared" ref="F6" si="0">TEXT(F5,"mmmm")</f>
        <v>février</v>
      </c>
      <c r="G6" s="22" t="str">
        <f t="shared" ref="G6" si="1">TEXT(G5,"mmmm")</f>
        <v>mars</v>
      </c>
      <c r="H6" s="22" t="str">
        <f t="shared" ref="H6" si="2">TEXT(H5,"mmmm")</f>
        <v>avril</v>
      </c>
      <c r="I6" s="22" t="str">
        <f t="shared" ref="I6" si="3">TEXT(I5,"mmmm")</f>
        <v>mai</v>
      </c>
      <c r="J6" s="22" t="str">
        <f t="shared" ref="J6" si="4">TEXT(J5,"mmmm")</f>
        <v>juin</v>
      </c>
      <c r="K6" s="22" t="str">
        <f t="shared" ref="K6" si="5">TEXT(K5,"mmmm")</f>
        <v>juillet</v>
      </c>
      <c r="L6" s="22" t="str">
        <f t="shared" ref="L6" si="6">TEXT(L5,"mmmm")</f>
        <v>août</v>
      </c>
      <c r="M6" s="22" t="str">
        <f t="shared" ref="M6" si="7">TEXT(M5,"mmmm")</f>
        <v>septembre</v>
      </c>
      <c r="N6" s="22" t="str">
        <f t="shared" ref="N6" si="8">TEXT(N5,"mmmm")</f>
        <v>octobre</v>
      </c>
      <c r="O6" s="22" t="str">
        <f t="shared" ref="O6" si="9">TEXT(O5,"mmmm")</f>
        <v>novembre</v>
      </c>
      <c r="P6" s="22" t="str">
        <f t="shared" ref="P6" si="10">TEXT(P5,"mmmm")</f>
        <v>décembre</v>
      </c>
      <c r="AB6" s="13"/>
    </row>
    <row r="7" spans="1:28" ht="43.2" x14ac:dyDescent="0.3">
      <c r="A7" s="2" t="s">
        <v>22</v>
      </c>
      <c r="B7" s="82" t="str">
        <f>TEXT(E5,"aaaa")&amp;"/"&amp;TEXT(P5,"aaaa")</f>
        <v>2016/2016</v>
      </c>
      <c r="C7" s="6" t="str">
        <f>"Index de la "&amp;'Suivi conso'!C3</f>
        <v>Index de la Consommation de la ventilation</v>
      </c>
      <c r="D7" s="23"/>
      <c r="E7" s="16"/>
      <c r="F7" s="16"/>
      <c r="G7" s="16"/>
      <c r="H7" s="16"/>
      <c r="I7" s="16"/>
      <c r="J7" s="16"/>
      <c r="K7" s="16"/>
      <c r="L7" s="16"/>
      <c r="M7" s="16"/>
      <c r="N7" s="16"/>
      <c r="O7" s="16"/>
      <c r="P7" s="17"/>
      <c r="AB7" s="13"/>
    </row>
    <row r="8" spans="1:28" ht="43.2" x14ac:dyDescent="0.3">
      <c r="B8" s="83"/>
      <c r="C8" s="5" t="str">
        <f>"Index de la "&amp;'Suivi conso'!C4</f>
        <v xml:space="preserve">Index de la Consommation des auxiliaires </v>
      </c>
      <c r="D8" s="24"/>
      <c r="E8" s="18"/>
      <c r="F8" s="18"/>
      <c r="G8" s="18"/>
      <c r="H8" s="18"/>
      <c r="I8" s="18"/>
      <c r="J8" s="18"/>
      <c r="K8" s="18"/>
      <c r="L8" s="18"/>
      <c r="M8" s="18"/>
      <c r="N8" s="18"/>
      <c r="O8" s="18"/>
      <c r="P8" s="19"/>
      <c r="S8" s="26"/>
      <c r="AB8" s="13"/>
    </row>
    <row r="9" spans="1:28" ht="43.2" x14ac:dyDescent="0.3">
      <c r="B9" s="83"/>
      <c r="C9" s="5" t="str">
        <f>"Index de la "&amp;'Suivi conso'!C5</f>
        <v>Index de la Consommation de l'éclairage</v>
      </c>
      <c r="D9" s="24"/>
      <c r="E9" s="18"/>
      <c r="F9" s="18"/>
      <c r="G9" s="18"/>
      <c r="H9" s="18"/>
      <c r="I9" s="18"/>
      <c r="J9" s="18"/>
      <c r="K9" s="18"/>
      <c r="L9" s="18"/>
      <c r="M9" s="18"/>
      <c r="N9" s="18"/>
      <c r="O9" s="18"/>
      <c r="P9" s="19"/>
      <c r="AB9" s="13"/>
    </row>
    <row r="10" spans="1:28" ht="43.2" x14ac:dyDescent="0.3">
      <c r="B10" s="83"/>
      <c r="C10" s="5" t="str">
        <f>"Index de la "&amp;'Suivi conso'!C6</f>
        <v>Index de la Consommation d'eau chaude sanitaire</v>
      </c>
      <c r="D10" s="24"/>
      <c r="E10" s="18"/>
      <c r="F10" s="18"/>
      <c r="G10" s="18"/>
      <c r="H10" s="18"/>
      <c r="I10" s="18"/>
      <c r="J10" s="18"/>
      <c r="K10" s="18"/>
      <c r="L10" s="18"/>
      <c r="M10" s="18"/>
      <c r="N10" s="18"/>
      <c r="O10" s="18"/>
      <c r="P10" s="19"/>
      <c r="AB10" s="13"/>
    </row>
    <row r="11" spans="1:28" ht="43.2" x14ac:dyDescent="0.3">
      <c r="B11" s="83"/>
      <c r="C11" s="5" t="str">
        <f>"Index de la "&amp;'Suivi conso'!C7</f>
        <v>Index de la Consommation en électricité spécifique</v>
      </c>
      <c r="D11" s="24"/>
      <c r="E11" s="18"/>
      <c r="F11" s="18"/>
      <c r="G11" s="18"/>
      <c r="H11" s="18"/>
      <c r="I11" s="18"/>
      <c r="J11" s="18"/>
      <c r="K11" s="18"/>
      <c r="L11" s="18"/>
      <c r="M11" s="18"/>
      <c r="N11" s="18"/>
      <c r="O11" s="18"/>
      <c r="P11" s="19"/>
      <c r="AB11" s="13"/>
    </row>
    <row r="12" spans="1:28" ht="43.2" x14ac:dyDescent="0.3">
      <c r="B12" s="83"/>
      <c r="C12" s="5" t="str">
        <f>"Index de la "&amp;'Suivi conso'!C8</f>
        <v>Index de la Consommation pour le rafraichissement</v>
      </c>
      <c r="D12" s="24"/>
      <c r="E12" s="18"/>
      <c r="F12" s="18"/>
      <c r="G12" s="18"/>
      <c r="H12" s="18"/>
      <c r="I12" s="18"/>
      <c r="J12" s="18"/>
      <c r="K12" s="18"/>
      <c r="L12" s="18"/>
      <c r="M12" s="18"/>
      <c r="N12" s="18"/>
      <c r="O12" s="18"/>
      <c r="P12" s="19"/>
      <c r="AB12" s="13"/>
    </row>
    <row r="13" spans="1:28" ht="43.8" thickBot="1" x14ac:dyDescent="0.35">
      <c r="B13" s="84"/>
      <c r="C13" s="9" t="str">
        <f>"Index de la "&amp;'Suivi conso'!C9</f>
        <v>Index de la Consommation pour le chauffage</v>
      </c>
      <c r="D13" s="25"/>
      <c r="E13" s="20"/>
      <c r="F13" s="20"/>
      <c r="G13" s="20"/>
      <c r="H13" s="20"/>
      <c r="I13" s="20"/>
      <c r="J13" s="20"/>
      <c r="K13" s="20"/>
      <c r="L13" s="20"/>
      <c r="M13" s="20"/>
      <c r="N13" s="20"/>
      <c r="O13" s="20"/>
      <c r="P13" s="21"/>
      <c r="AB13" s="13"/>
    </row>
    <row r="14" spans="1:28" ht="43.2" x14ac:dyDescent="0.3">
      <c r="B14" s="82" t="str">
        <f>TEXT(DATE(YEAR(E5)+1,MONTH(E5),DAY(E5)),"aaaa")&amp;"/"&amp;TEXT(DATE(YEAR(P5)+1,MONTH(P5),DAY(P5)),"aaaa")</f>
        <v>2017/2017</v>
      </c>
      <c r="C14" s="6" t="str">
        <f>"Index de la "&amp;'Suivi conso'!C10</f>
        <v>Index de la Consommation de la ventilation</v>
      </c>
      <c r="D14" s="32">
        <f>IF(E14="",0,P7)</f>
        <v>0</v>
      </c>
      <c r="E14" s="16"/>
      <c r="F14" s="16"/>
      <c r="G14" s="16"/>
      <c r="H14" s="16"/>
      <c r="I14" s="16"/>
      <c r="J14" s="16"/>
      <c r="K14" s="16"/>
      <c r="L14" s="16"/>
      <c r="M14" s="16"/>
      <c r="N14" s="16"/>
      <c r="O14" s="16"/>
      <c r="P14" s="17"/>
      <c r="AB14" s="13"/>
    </row>
    <row r="15" spans="1:28" ht="43.2" x14ac:dyDescent="0.3">
      <c r="B15" s="83"/>
      <c r="C15" s="5" t="str">
        <f>"Index de la "&amp;'Suivi conso'!C11</f>
        <v xml:space="preserve">Index de la Consommation des auxiliaires </v>
      </c>
      <c r="D15" s="33">
        <f>IF(E15="",0,P8)</f>
        <v>0</v>
      </c>
      <c r="E15" s="18"/>
      <c r="F15" s="18"/>
      <c r="G15" s="18"/>
      <c r="H15" s="18"/>
      <c r="I15" s="18"/>
      <c r="J15" s="18"/>
      <c r="K15" s="18"/>
      <c r="L15" s="18"/>
      <c r="M15" s="18"/>
      <c r="N15" s="18"/>
      <c r="O15" s="18"/>
      <c r="P15" s="19"/>
      <c r="AB15" s="13"/>
    </row>
    <row r="16" spans="1:28" ht="43.2" x14ac:dyDescent="0.3">
      <c r="B16" s="83"/>
      <c r="C16" s="5" t="str">
        <f>"Index de la "&amp;'Suivi conso'!C12</f>
        <v>Index de la Consommation de l'éclairage</v>
      </c>
      <c r="D16" s="33">
        <f t="shared" ref="D16:D19" si="11">IF(E16="",0,P9)</f>
        <v>0</v>
      </c>
      <c r="E16" s="18"/>
      <c r="F16" s="18"/>
      <c r="G16" s="18"/>
      <c r="H16" s="18"/>
      <c r="I16" s="18"/>
      <c r="J16" s="18"/>
      <c r="K16" s="18"/>
      <c r="L16" s="18"/>
      <c r="M16" s="18"/>
      <c r="N16" s="18"/>
      <c r="O16" s="18"/>
      <c r="P16" s="19"/>
      <c r="AB16" s="13"/>
    </row>
    <row r="17" spans="2:16" ht="43.2" x14ac:dyDescent="0.3">
      <c r="B17" s="83"/>
      <c r="C17" s="5" t="str">
        <f>"Index de la "&amp;'Suivi conso'!C13</f>
        <v>Index de la Consommation d'eau chaude sanitaire</v>
      </c>
      <c r="D17" s="33">
        <f t="shared" si="11"/>
        <v>0</v>
      </c>
      <c r="E17" s="18"/>
      <c r="F17" s="18"/>
      <c r="G17" s="18"/>
      <c r="H17" s="18"/>
      <c r="I17" s="18"/>
      <c r="J17" s="18"/>
      <c r="K17" s="18"/>
      <c r="L17" s="18"/>
      <c r="M17" s="18"/>
      <c r="N17" s="18"/>
      <c r="O17" s="18"/>
      <c r="P17" s="19"/>
    </row>
    <row r="18" spans="2:16" ht="43.2" x14ac:dyDescent="0.3">
      <c r="B18" s="83"/>
      <c r="C18" s="5" t="str">
        <f>"Index de la "&amp;'Suivi conso'!C14</f>
        <v>Index de la Consommation en électricité spécifique</v>
      </c>
      <c r="D18" s="33">
        <f t="shared" si="11"/>
        <v>0</v>
      </c>
      <c r="E18" s="18"/>
      <c r="F18" s="18"/>
      <c r="G18" s="18"/>
      <c r="H18" s="18"/>
      <c r="I18" s="18"/>
      <c r="J18" s="18"/>
      <c r="K18" s="18"/>
      <c r="L18" s="18"/>
      <c r="M18" s="18"/>
      <c r="N18" s="18"/>
      <c r="O18" s="18"/>
      <c r="P18" s="19"/>
    </row>
    <row r="19" spans="2:16" ht="43.2" x14ac:dyDescent="0.3">
      <c r="B19" s="83"/>
      <c r="C19" s="5" t="str">
        <f>"Index de la "&amp;'Suivi conso'!C15</f>
        <v>Index de la Consommation pour le rafraichissement</v>
      </c>
      <c r="D19" s="33">
        <f t="shared" si="11"/>
        <v>0</v>
      </c>
      <c r="E19" s="18"/>
      <c r="F19" s="18"/>
      <c r="G19" s="18"/>
      <c r="H19" s="18"/>
      <c r="I19" s="18"/>
      <c r="J19" s="18"/>
      <c r="K19" s="18"/>
      <c r="L19" s="18"/>
      <c r="M19" s="18"/>
      <c r="N19" s="18"/>
      <c r="O19" s="18"/>
      <c r="P19" s="19"/>
    </row>
    <row r="20" spans="2:16" ht="43.8" thickBot="1" x14ac:dyDescent="0.35">
      <c r="B20" s="84"/>
      <c r="C20" s="9" t="str">
        <f>"Index de la "&amp;'Suivi conso'!C16</f>
        <v>Index de la Consommation pour le chauffage</v>
      </c>
      <c r="D20" s="34">
        <f>IF(E20="",0,P13)</f>
        <v>0</v>
      </c>
      <c r="E20" s="20"/>
      <c r="F20" s="20"/>
      <c r="G20" s="20"/>
      <c r="H20" s="20"/>
      <c r="I20" s="20"/>
      <c r="J20" s="20"/>
      <c r="K20" s="20"/>
      <c r="L20" s="20"/>
      <c r="M20" s="20"/>
      <c r="N20" s="20"/>
      <c r="O20" s="20"/>
      <c r="P20" s="21"/>
    </row>
    <row r="21" spans="2:16" ht="43.2" x14ac:dyDescent="0.3">
      <c r="B21" s="82" t="str">
        <f>TEXT(DATE(YEAR(E5)+2,MONTH(E5),DAY(E5)),"aaaa")&amp;"/"&amp;TEXT(DATE(YEAR(P5)+2,MONTH(P5),DAY(P5)),"aaaa")</f>
        <v>2018/2018</v>
      </c>
      <c r="C21" s="6" t="str">
        <f>"Index de la "&amp;'Suivi conso'!C17</f>
        <v>Index de la Consommation de la ventilation</v>
      </c>
      <c r="D21" s="32">
        <f>IF(E21="",0,P14)</f>
        <v>0</v>
      </c>
      <c r="E21" s="16"/>
      <c r="F21" s="16"/>
      <c r="G21" s="16"/>
      <c r="H21" s="16"/>
      <c r="I21" s="16"/>
      <c r="J21" s="16"/>
      <c r="K21" s="16"/>
      <c r="L21" s="16"/>
      <c r="M21" s="16"/>
      <c r="N21" s="16"/>
      <c r="O21" s="16"/>
      <c r="P21" s="17"/>
    </row>
    <row r="22" spans="2:16" ht="43.2" x14ac:dyDescent="0.3">
      <c r="B22" s="83"/>
      <c r="C22" s="5" t="str">
        <f>"Index de la "&amp;'Suivi conso'!C18</f>
        <v xml:space="preserve">Index de la Consommation des auxiliaires </v>
      </c>
      <c r="D22" s="33">
        <f>IF(E22="",0,P15)</f>
        <v>0</v>
      </c>
      <c r="E22" s="18"/>
      <c r="F22" s="18"/>
      <c r="G22" s="18"/>
      <c r="H22" s="18"/>
      <c r="I22" s="18"/>
      <c r="J22" s="18"/>
      <c r="K22" s="18"/>
      <c r="L22" s="18"/>
      <c r="M22" s="18"/>
      <c r="N22" s="18"/>
      <c r="O22" s="18"/>
      <c r="P22" s="19"/>
    </row>
    <row r="23" spans="2:16" ht="43.2" x14ac:dyDescent="0.3">
      <c r="B23" s="83"/>
      <c r="C23" s="5" t="str">
        <f>"Index de la "&amp;'Suivi conso'!C19</f>
        <v>Index de la Consommation de l'éclairage</v>
      </c>
      <c r="D23" s="33">
        <f t="shared" ref="D23:D26" si="12">IF(E23="",0,P16)</f>
        <v>0</v>
      </c>
      <c r="E23" s="18"/>
      <c r="F23" s="18"/>
      <c r="G23" s="18"/>
      <c r="H23" s="18"/>
      <c r="I23" s="18"/>
      <c r="J23" s="18"/>
      <c r="K23" s="18"/>
      <c r="L23" s="18"/>
      <c r="M23" s="18"/>
      <c r="N23" s="18"/>
      <c r="O23" s="18"/>
      <c r="P23" s="19"/>
    </row>
    <row r="24" spans="2:16" ht="43.2" x14ac:dyDescent="0.3">
      <c r="B24" s="83"/>
      <c r="C24" s="5" t="str">
        <f>"Index de la "&amp;'Suivi conso'!C20</f>
        <v>Index de la Consommation d'eau chaude sanitaire</v>
      </c>
      <c r="D24" s="33">
        <f t="shared" si="12"/>
        <v>0</v>
      </c>
      <c r="E24" s="18"/>
      <c r="F24" s="18"/>
      <c r="G24" s="18"/>
      <c r="H24" s="18"/>
      <c r="I24" s="18"/>
      <c r="J24" s="18"/>
      <c r="K24" s="18"/>
      <c r="L24" s="18"/>
      <c r="M24" s="18"/>
      <c r="N24" s="18"/>
      <c r="O24" s="18"/>
      <c r="P24" s="19"/>
    </row>
    <row r="25" spans="2:16" ht="43.2" x14ac:dyDescent="0.3">
      <c r="B25" s="83"/>
      <c r="C25" s="5" t="str">
        <f>"Index de la "&amp;'Suivi conso'!C21</f>
        <v>Index de la Consommation en électricité spécifique</v>
      </c>
      <c r="D25" s="33">
        <f t="shared" si="12"/>
        <v>0</v>
      </c>
      <c r="E25" s="18"/>
      <c r="F25" s="18"/>
      <c r="G25" s="18"/>
      <c r="H25" s="18"/>
      <c r="I25" s="18"/>
      <c r="J25" s="18"/>
      <c r="K25" s="18"/>
      <c r="L25" s="18"/>
      <c r="M25" s="18"/>
      <c r="N25" s="18"/>
      <c r="O25" s="18"/>
      <c r="P25" s="19"/>
    </row>
    <row r="26" spans="2:16" ht="43.2" x14ac:dyDescent="0.3">
      <c r="B26" s="83"/>
      <c r="C26" s="5" t="str">
        <f>"Index de la "&amp;'Suivi conso'!C22</f>
        <v>Index de la Consommation pour le rafraichissement</v>
      </c>
      <c r="D26" s="33">
        <f t="shared" si="12"/>
        <v>0</v>
      </c>
      <c r="E26" s="18"/>
      <c r="F26" s="18"/>
      <c r="G26" s="18"/>
      <c r="H26" s="18"/>
      <c r="I26" s="18"/>
      <c r="J26" s="18"/>
      <c r="K26" s="18"/>
      <c r="L26" s="18"/>
      <c r="M26" s="18"/>
      <c r="N26" s="18"/>
      <c r="O26" s="18"/>
      <c r="P26" s="19"/>
    </row>
    <row r="27" spans="2:16" ht="43.8" thickBot="1" x14ac:dyDescent="0.35">
      <c r="B27" s="84"/>
      <c r="C27" s="9" t="str">
        <f>"Index de la "&amp;'Suivi conso'!C23</f>
        <v>Index de la Consommation pour le chauffage</v>
      </c>
      <c r="D27" s="34">
        <f>IF(E27="",0,P20)</f>
        <v>0</v>
      </c>
      <c r="E27" s="20"/>
      <c r="F27" s="20"/>
      <c r="G27" s="20"/>
      <c r="H27" s="20"/>
      <c r="I27" s="20"/>
      <c r="J27" s="20"/>
      <c r="K27" s="20"/>
      <c r="L27" s="20"/>
      <c r="M27" s="20"/>
      <c r="N27" s="20"/>
      <c r="O27" s="20"/>
      <c r="P27" s="21"/>
    </row>
    <row r="28" spans="2:16" ht="43.2" x14ac:dyDescent="0.3">
      <c r="B28" s="82" t="str">
        <f>TEXT(DATE(YEAR(E5)+3,MONTH(E5),DAY(E5)),"aaaa")&amp;"/"&amp;TEXT(DATE(YEAR(P5)+3,MONTH(P5),DAY(P5)),"aaaa")</f>
        <v>2019/2019</v>
      </c>
      <c r="C28" s="6" t="str">
        <f>"Index de la "&amp;'Suivi conso'!C24</f>
        <v>Index de la Consommation de la ventilation</v>
      </c>
      <c r="D28" s="32">
        <f>IF(E28="",0,P21)</f>
        <v>0</v>
      </c>
      <c r="E28" s="16"/>
      <c r="F28" s="16"/>
      <c r="G28" s="16"/>
      <c r="H28" s="16"/>
      <c r="I28" s="16"/>
      <c r="J28" s="16"/>
      <c r="K28" s="16"/>
      <c r="L28" s="16"/>
      <c r="M28" s="16"/>
      <c r="N28" s="16"/>
      <c r="O28" s="16"/>
      <c r="P28" s="17"/>
    </row>
    <row r="29" spans="2:16" ht="43.2" x14ac:dyDescent="0.3">
      <c r="B29" s="83"/>
      <c r="C29" s="5" t="str">
        <f>"Index de la "&amp;'Suivi conso'!C25</f>
        <v xml:space="preserve">Index de la Consommation des auxiliaires </v>
      </c>
      <c r="D29" s="33">
        <f>IF(E29="",0,P22)</f>
        <v>0</v>
      </c>
      <c r="E29" s="18"/>
      <c r="F29" s="18"/>
      <c r="G29" s="18"/>
      <c r="H29" s="18"/>
      <c r="I29" s="18"/>
      <c r="J29" s="18"/>
      <c r="K29" s="18"/>
      <c r="L29" s="18"/>
      <c r="M29" s="18"/>
      <c r="N29" s="18"/>
      <c r="O29" s="18"/>
      <c r="P29" s="19"/>
    </row>
    <row r="30" spans="2:16" ht="43.2" x14ac:dyDescent="0.3">
      <c r="B30" s="83"/>
      <c r="C30" s="5" t="str">
        <f>"Index de la "&amp;'Suivi conso'!C26</f>
        <v>Index de la Consommation de l'éclairage</v>
      </c>
      <c r="D30" s="33">
        <f t="shared" ref="D30:D33" si="13">IF(E30="",0,P23)</f>
        <v>0</v>
      </c>
      <c r="E30" s="18"/>
      <c r="F30" s="18"/>
      <c r="G30" s="18"/>
      <c r="H30" s="18"/>
      <c r="I30" s="18"/>
      <c r="J30" s="18"/>
      <c r="K30" s="18"/>
      <c r="L30" s="18"/>
      <c r="M30" s="18"/>
      <c r="N30" s="18"/>
      <c r="O30" s="18"/>
      <c r="P30" s="19"/>
    </row>
    <row r="31" spans="2:16" ht="43.2" x14ac:dyDescent="0.3">
      <c r="B31" s="83"/>
      <c r="C31" s="5" t="str">
        <f>"Index de la "&amp;'Suivi conso'!C27</f>
        <v>Index de la Consommation d'eau chaude sanitaire</v>
      </c>
      <c r="D31" s="33">
        <f t="shared" si="13"/>
        <v>0</v>
      </c>
      <c r="E31" s="18"/>
      <c r="F31" s="18"/>
      <c r="G31" s="18"/>
      <c r="H31" s="18"/>
      <c r="I31" s="18"/>
      <c r="J31" s="18"/>
      <c r="K31" s="18"/>
      <c r="L31" s="18"/>
      <c r="M31" s="18"/>
      <c r="N31" s="18"/>
      <c r="O31" s="18"/>
      <c r="P31" s="19"/>
    </row>
    <row r="32" spans="2:16" ht="43.2" x14ac:dyDescent="0.3">
      <c r="B32" s="83"/>
      <c r="C32" s="5" t="str">
        <f>"Index de la "&amp;'Suivi conso'!C28</f>
        <v>Index de la Consommation en électricité spécifique</v>
      </c>
      <c r="D32" s="33">
        <f t="shared" si="13"/>
        <v>0</v>
      </c>
      <c r="E32" s="18"/>
      <c r="F32" s="18"/>
      <c r="G32" s="18"/>
      <c r="H32" s="18"/>
      <c r="I32" s="18"/>
      <c r="J32" s="18"/>
      <c r="K32" s="18"/>
      <c r="L32" s="18"/>
      <c r="M32" s="18"/>
      <c r="N32" s="18"/>
      <c r="O32" s="18"/>
      <c r="P32" s="19"/>
    </row>
    <row r="33" spans="2:16" ht="43.2" x14ac:dyDescent="0.3">
      <c r="B33" s="83"/>
      <c r="C33" s="5" t="str">
        <f>"Index de la "&amp;'Suivi conso'!C29</f>
        <v>Index de la Consommation pour le rafraichissement</v>
      </c>
      <c r="D33" s="33">
        <f t="shared" si="13"/>
        <v>0</v>
      </c>
      <c r="E33" s="18"/>
      <c r="F33" s="18"/>
      <c r="G33" s="18"/>
      <c r="H33" s="18"/>
      <c r="I33" s="18"/>
      <c r="J33" s="18"/>
      <c r="K33" s="18"/>
      <c r="L33" s="18"/>
      <c r="M33" s="18"/>
      <c r="N33" s="18"/>
      <c r="O33" s="18"/>
      <c r="P33" s="19"/>
    </row>
    <row r="34" spans="2:16" ht="43.8" thickBot="1" x14ac:dyDescent="0.35">
      <c r="B34" s="84"/>
      <c r="C34" s="9" t="str">
        <f>"Index de la "&amp;'Suivi conso'!C30</f>
        <v>Index de la Consommation pour le chauffage</v>
      </c>
      <c r="D34" s="34">
        <f>IF(E34="",0,P27)</f>
        <v>0</v>
      </c>
      <c r="E34" s="20"/>
      <c r="F34" s="20"/>
      <c r="G34" s="20"/>
      <c r="H34" s="20"/>
      <c r="I34" s="20"/>
      <c r="J34" s="20"/>
      <c r="K34" s="20"/>
      <c r="L34" s="20"/>
      <c r="M34" s="20"/>
      <c r="N34" s="20"/>
      <c r="O34" s="20"/>
      <c r="P34" s="21"/>
    </row>
    <row r="35" spans="2:16" ht="43.2" x14ac:dyDescent="0.3">
      <c r="B35" s="82" t="str">
        <f>TEXT(DATE(YEAR(E5)+4,MONTH(E5),DAY(E5)),"aaaa")&amp;"/"&amp;TEXT(DATE(YEAR(P5)+4,MONTH(P5),DAY(P5)),"aaaa")</f>
        <v>2020/2020</v>
      </c>
      <c r="C35" s="6" t="str">
        <f>"Index de la "&amp;'Suivi conso'!C31</f>
        <v>Index de la Consommation de la ventilation</v>
      </c>
      <c r="D35" s="32">
        <f>IF(E35="",0,P28)</f>
        <v>0</v>
      </c>
      <c r="E35" s="16"/>
      <c r="F35" s="16"/>
      <c r="G35" s="16"/>
      <c r="H35" s="16"/>
      <c r="I35" s="16"/>
      <c r="J35" s="16"/>
      <c r="K35" s="16"/>
      <c r="L35" s="16"/>
      <c r="M35" s="16"/>
      <c r="N35" s="16"/>
      <c r="O35" s="16"/>
      <c r="P35" s="17"/>
    </row>
    <row r="36" spans="2:16" ht="43.2" x14ac:dyDescent="0.3">
      <c r="B36" s="83"/>
      <c r="C36" s="5" t="str">
        <f>"Index de la "&amp;'Suivi conso'!C32</f>
        <v xml:space="preserve">Index de la Consommation des auxiliaires </v>
      </c>
      <c r="D36" s="33">
        <f>IF(E36="",0,P29)</f>
        <v>0</v>
      </c>
      <c r="E36" s="18"/>
      <c r="F36" s="18"/>
      <c r="G36" s="18"/>
      <c r="H36" s="18"/>
      <c r="I36" s="18"/>
      <c r="J36" s="18"/>
      <c r="K36" s="18"/>
      <c r="L36" s="18"/>
      <c r="M36" s="18"/>
      <c r="N36" s="18"/>
      <c r="O36" s="18"/>
      <c r="P36" s="19"/>
    </row>
    <row r="37" spans="2:16" ht="43.2" x14ac:dyDescent="0.3">
      <c r="B37" s="83"/>
      <c r="C37" s="5" t="str">
        <f>"Index de la "&amp;'Suivi conso'!C33</f>
        <v>Index de la Consommation de l'éclairage</v>
      </c>
      <c r="D37" s="33">
        <f t="shared" ref="D37:D40" si="14">IF(E37="",0,P30)</f>
        <v>0</v>
      </c>
      <c r="E37" s="18"/>
      <c r="F37" s="18"/>
      <c r="G37" s="18"/>
      <c r="H37" s="18"/>
      <c r="I37" s="18"/>
      <c r="J37" s="18"/>
      <c r="K37" s="18"/>
      <c r="L37" s="18"/>
      <c r="M37" s="18"/>
      <c r="N37" s="18"/>
      <c r="O37" s="18"/>
      <c r="P37" s="19"/>
    </row>
    <row r="38" spans="2:16" ht="43.2" x14ac:dyDescent="0.3">
      <c r="B38" s="83"/>
      <c r="C38" s="5" t="str">
        <f>"Index de la "&amp;'Suivi conso'!C34</f>
        <v>Index de la Consommation d'eau chaude sanitaire</v>
      </c>
      <c r="D38" s="33">
        <f t="shared" si="14"/>
        <v>0</v>
      </c>
      <c r="E38" s="18"/>
      <c r="F38" s="18"/>
      <c r="G38" s="18"/>
      <c r="H38" s="18"/>
      <c r="I38" s="18"/>
      <c r="J38" s="18"/>
      <c r="K38" s="18"/>
      <c r="L38" s="18"/>
      <c r="M38" s="18"/>
      <c r="N38" s="18"/>
      <c r="O38" s="18"/>
      <c r="P38" s="19"/>
    </row>
    <row r="39" spans="2:16" ht="43.2" x14ac:dyDescent="0.3">
      <c r="B39" s="83"/>
      <c r="C39" s="5" t="str">
        <f>"Index de la "&amp;'Suivi conso'!C35</f>
        <v>Index de la Consommation en électricité spécifique</v>
      </c>
      <c r="D39" s="33">
        <f t="shared" si="14"/>
        <v>0</v>
      </c>
      <c r="E39" s="18"/>
      <c r="F39" s="18"/>
      <c r="G39" s="18"/>
      <c r="H39" s="18"/>
      <c r="I39" s="18"/>
      <c r="J39" s="18"/>
      <c r="K39" s="18"/>
      <c r="L39" s="18"/>
      <c r="M39" s="18"/>
      <c r="N39" s="18"/>
      <c r="O39" s="18"/>
      <c r="P39" s="19"/>
    </row>
    <row r="40" spans="2:16" ht="43.2" x14ac:dyDescent="0.3">
      <c r="B40" s="83"/>
      <c r="C40" s="5" t="str">
        <f>"Index de la "&amp;'Suivi conso'!C36</f>
        <v>Index de la Consommation pour le rafraichissement</v>
      </c>
      <c r="D40" s="33">
        <f t="shared" si="14"/>
        <v>0</v>
      </c>
      <c r="E40" s="18"/>
      <c r="F40" s="18"/>
      <c r="G40" s="18"/>
      <c r="H40" s="18"/>
      <c r="I40" s="18"/>
      <c r="J40" s="18"/>
      <c r="K40" s="18"/>
      <c r="L40" s="18"/>
      <c r="M40" s="18"/>
      <c r="N40" s="18"/>
      <c r="O40" s="18"/>
      <c r="P40" s="19"/>
    </row>
    <row r="41" spans="2:16" ht="43.8" thickBot="1" x14ac:dyDescent="0.35">
      <c r="B41" s="84"/>
      <c r="C41" s="9" t="str">
        <f>"Index de la "&amp;'Suivi conso'!C37</f>
        <v>Index de la Consommation pour le chauffage</v>
      </c>
      <c r="D41" s="34">
        <f>IF(E41="",0,P34)</f>
        <v>0</v>
      </c>
      <c r="E41" s="20"/>
      <c r="F41" s="20"/>
      <c r="G41" s="20"/>
      <c r="H41" s="20"/>
      <c r="I41" s="20"/>
      <c r="J41" s="20"/>
      <c r="K41" s="20"/>
      <c r="L41" s="20"/>
      <c r="M41" s="20"/>
      <c r="N41" s="20"/>
      <c r="O41" s="20"/>
      <c r="P41" s="21"/>
    </row>
    <row r="42" spans="2:16" ht="43.2" x14ac:dyDescent="0.3">
      <c r="B42" s="82" t="str">
        <f>TEXT(DATE(YEAR(E5)+5,MONTH(E5),DAY(E5)),"aaaa")&amp;"/"&amp;TEXT(DATE(YEAR(P5)+5,MONTH(P5),DAY(P5)),"aaaa")</f>
        <v>2021/2021</v>
      </c>
      <c r="C42" s="6" t="str">
        <f>"Index de la "&amp;'Suivi conso'!C38</f>
        <v>Index de la Consommation de la ventilation</v>
      </c>
      <c r="D42" s="32">
        <f>IF(E42="",0,P35)</f>
        <v>0</v>
      </c>
      <c r="E42" s="16"/>
      <c r="F42" s="16"/>
      <c r="G42" s="16"/>
      <c r="H42" s="16"/>
      <c r="I42" s="16"/>
      <c r="J42" s="16"/>
      <c r="K42" s="16"/>
      <c r="L42" s="16"/>
      <c r="M42" s="16"/>
      <c r="N42" s="16"/>
      <c r="O42" s="16"/>
      <c r="P42" s="17"/>
    </row>
    <row r="43" spans="2:16" ht="43.2" x14ac:dyDescent="0.3">
      <c r="B43" s="83"/>
      <c r="C43" s="5" t="str">
        <f>"Index de la "&amp;'Suivi conso'!C39</f>
        <v xml:space="preserve">Index de la Consommation des auxiliaires </v>
      </c>
      <c r="D43" s="33">
        <f>IF(E43="",0,P36)</f>
        <v>0</v>
      </c>
      <c r="E43" s="18"/>
      <c r="F43" s="18"/>
      <c r="G43" s="18"/>
      <c r="H43" s="18"/>
      <c r="I43" s="18"/>
      <c r="J43" s="18"/>
      <c r="K43" s="18"/>
      <c r="L43" s="18"/>
      <c r="M43" s="18"/>
      <c r="N43" s="18"/>
      <c r="O43" s="18"/>
      <c r="P43" s="19"/>
    </row>
    <row r="44" spans="2:16" ht="43.2" x14ac:dyDescent="0.3">
      <c r="B44" s="83"/>
      <c r="C44" s="5" t="str">
        <f>"Index de la "&amp;'Suivi conso'!C40</f>
        <v>Index de la Consommation de l'éclairage</v>
      </c>
      <c r="D44" s="33">
        <f t="shared" ref="D44:D47" si="15">IF(E44="",0,P37)</f>
        <v>0</v>
      </c>
      <c r="E44" s="18"/>
      <c r="F44" s="18"/>
      <c r="G44" s="18"/>
      <c r="H44" s="18"/>
      <c r="I44" s="18"/>
      <c r="J44" s="18"/>
      <c r="K44" s="18"/>
      <c r="L44" s="18"/>
      <c r="M44" s="18"/>
      <c r="N44" s="18"/>
      <c r="O44" s="18"/>
      <c r="P44" s="19"/>
    </row>
    <row r="45" spans="2:16" ht="43.2" x14ac:dyDescent="0.3">
      <c r="B45" s="83"/>
      <c r="C45" s="5" t="str">
        <f>"Index de la "&amp;'Suivi conso'!C41</f>
        <v>Index de la Consommation d'eau chaude sanitaire</v>
      </c>
      <c r="D45" s="33">
        <f t="shared" si="15"/>
        <v>0</v>
      </c>
      <c r="E45" s="18"/>
      <c r="F45" s="18"/>
      <c r="G45" s="18"/>
      <c r="H45" s="18"/>
      <c r="I45" s="18"/>
      <c r="J45" s="18"/>
      <c r="K45" s="18"/>
      <c r="L45" s="18"/>
      <c r="M45" s="18"/>
      <c r="N45" s="18"/>
      <c r="O45" s="18"/>
      <c r="P45" s="19"/>
    </row>
    <row r="46" spans="2:16" ht="43.2" x14ac:dyDescent="0.3">
      <c r="B46" s="83"/>
      <c r="C46" s="5" t="str">
        <f>"Index de la "&amp;'Suivi conso'!C42</f>
        <v>Index de la Consommation en électricité spécifique</v>
      </c>
      <c r="D46" s="33">
        <f t="shared" si="15"/>
        <v>0</v>
      </c>
      <c r="E46" s="18"/>
      <c r="F46" s="18"/>
      <c r="G46" s="18"/>
      <c r="H46" s="18"/>
      <c r="I46" s="18"/>
      <c r="J46" s="18"/>
      <c r="K46" s="18"/>
      <c r="L46" s="18"/>
      <c r="M46" s="18"/>
      <c r="N46" s="18"/>
      <c r="O46" s="18"/>
      <c r="P46" s="19"/>
    </row>
    <row r="47" spans="2:16" ht="43.2" x14ac:dyDescent="0.3">
      <c r="B47" s="83"/>
      <c r="C47" s="5" t="str">
        <f>"Index de la "&amp;'Suivi conso'!C43</f>
        <v>Index de la Consommation pour le rafraichissement</v>
      </c>
      <c r="D47" s="33">
        <f t="shared" si="15"/>
        <v>0</v>
      </c>
      <c r="E47" s="18"/>
      <c r="F47" s="18"/>
      <c r="G47" s="18"/>
      <c r="H47" s="18"/>
      <c r="I47" s="18"/>
      <c r="J47" s="18"/>
      <c r="K47" s="18"/>
      <c r="L47" s="18"/>
      <c r="M47" s="18"/>
      <c r="N47" s="18"/>
      <c r="O47" s="18"/>
      <c r="P47" s="19"/>
    </row>
    <row r="48" spans="2:16" ht="43.8" thickBot="1" x14ac:dyDescent="0.35">
      <c r="B48" s="84"/>
      <c r="C48" s="9" t="str">
        <f>"Index de la "&amp;'Suivi conso'!C44</f>
        <v>Index de la Consommation pour le chauffage</v>
      </c>
      <c r="D48" s="34">
        <f>IF(E48="",0,P41)</f>
        <v>0</v>
      </c>
      <c r="E48" s="20"/>
      <c r="F48" s="20"/>
      <c r="G48" s="20"/>
      <c r="H48" s="20"/>
      <c r="I48" s="20"/>
      <c r="J48" s="20"/>
      <c r="K48" s="20"/>
      <c r="L48" s="20"/>
      <c r="M48" s="20"/>
      <c r="N48" s="20"/>
      <c r="O48" s="20"/>
      <c r="P48" s="21"/>
    </row>
    <row r="49" spans="2:16" ht="43.2" x14ac:dyDescent="0.3">
      <c r="B49" s="82" t="str">
        <f>TEXT(DATE(YEAR(E5)+6,MONTH(E5),DAY(E5)),"aaaa")&amp;"/"&amp;TEXT(DATE(YEAR(P5)+6,MONTH(P5),DAY(P5)),"aaaa")</f>
        <v>2022/2022</v>
      </c>
      <c r="C49" s="6" t="str">
        <f>"Index de la "&amp;'Suivi conso'!C45</f>
        <v>Index de la Consommation de la ventilation</v>
      </c>
      <c r="D49" s="32">
        <f>IF(E49="",0,P42)</f>
        <v>0</v>
      </c>
      <c r="E49" s="16"/>
      <c r="F49" s="16"/>
      <c r="G49" s="16"/>
      <c r="H49" s="16"/>
      <c r="I49" s="16"/>
      <c r="J49" s="16"/>
      <c r="K49" s="16"/>
      <c r="L49" s="16"/>
      <c r="M49" s="16"/>
      <c r="N49" s="16"/>
      <c r="O49" s="16"/>
      <c r="P49" s="17"/>
    </row>
    <row r="50" spans="2:16" ht="43.2" x14ac:dyDescent="0.3">
      <c r="B50" s="83"/>
      <c r="C50" s="5" t="str">
        <f>"Index de la "&amp;'Suivi conso'!C46</f>
        <v xml:space="preserve">Index de la Consommation des auxiliaires </v>
      </c>
      <c r="D50" s="33">
        <f>IF(E50="",0,P43)</f>
        <v>0</v>
      </c>
      <c r="E50" s="18"/>
      <c r="F50" s="18"/>
      <c r="G50" s="18"/>
      <c r="H50" s="18"/>
      <c r="I50" s="18"/>
      <c r="J50" s="18"/>
      <c r="K50" s="18"/>
      <c r="L50" s="18"/>
      <c r="M50" s="18"/>
      <c r="N50" s="18"/>
      <c r="O50" s="18"/>
      <c r="P50" s="19"/>
    </row>
    <row r="51" spans="2:16" ht="43.2" x14ac:dyDescent="0.3">
      <c r="B51" s="83"/>
      <c r="C51" s="5" t="str">
        <f>"Index de la "&amp;'Suivi conso'!C47</f>
        <v>Index de la Consommation de l'éclairage</v>
      </c>
      <c r="D51" s="33">
        <f t="shared" ref="D51:D54" si="16">IF(E51="",0,P44)</f>
        <v>0</v>
      </c>
      <c r="E51" s="18"/>
      <c r="F51" s="18"/>
      <c r="G51" s="18"/>
      <c r="H51" s="18"/>
      <c r="I51" s="18"/>
      <c r="J51" s="18"/>
      <c r="K51" s="18"/>
      <c r="L51" s="18"/>
      <c r="M51" s="18"/>
      <c r="N51" s="18"/>
      <c r="O51" s="18"/>
      <c r="P51" s="19"/>
    </row>
    <row r="52" spans="2:16" ht="43.2" x14ac:dyDescent="0.3">
      <c r="B52" s="83"/>
      <c r="C52" s="5" t="str">
        <f>"Index de la "&amp;'Suivi conso'!C48</f>
        <v>Index de la Consommation d'eau chaude sanitaire</v>
      </c>
      <c r="D52" s="33">
        <f t="shared" si="16"/>
        <v>0</v>
      </c>
      <c r="E52" s="18"/>
      <c r="F52" s="18"/>
      <c r="G52" s="18"/>
      <c r="H52" s="18"/>
      <c r="I52" s="18"/>
      <c r="J52" s="18"/>
      <c r="K52" s="18"/>
      <c r="L52" s="18"/>
      <c r="M52" s="18"/>
      <c r="N52" s="18"/>
      <c r="O52" s="18"/>
      <c r="P52" s="19"/>
    </row>
    <row r="53" spans="2:16" ht="43.2" x14ac:dyDescent="0.3">
      <c r="B53" s="83"/>
      <c r="C53" s="5" t="str">
        <f>"Index de la "&amp;'Suivi conso'!C49</f>
        <v>Index de la Consommation en électricité spécifique</v>
      </c>
      <c r="D53" s="33">
        <f t="shared" si="16"/>
        <v>0</v>
      </c>
      <c r="E53" s="18"/>
      <c r="F53" s="18"/>
      <c r="G53" s="18"/>
      <c r="H53" s="18"/>
      <c r="I53" s="18"/>
      <c r="J53" s="18"/>
      <c r="K53" s="18"/>
      <c r="L53" s="18"/>
      <c r="M53" s="18"/>
      <c r="N53" s="18"/>
      <c r="O53" s="18"/>
      <c r="P53" s="19"/>
    </row>
    <row r="54" spans="2:16" ht="43.2" x14ac:dyDescent="0.3">
      <c r="B54" s="83"/>
      <c r="C54" s="5" t="str">
        <f>"Index de la "&amp;'Suivi conso'!C50</f>
        <v>Index de la Consommation pour le rafraichissement</v>
      </c>
      <c r="D54" s="33">
        <f t="shared" si="16"/>
        <v>0</v>
      </c>
      <c r="E54" s="18"/>
      <c r="F54" s="18"/>
      <c r="G54" s="18"/>
      <c r="H54" s="18"/>
      <c r="I54" s="18"/>
      <c r="J54" s="18"/>
      <c r="K54" s="18"/>
      <c r="L54" s="18"/>
      <c r="M54" s="18"/>
      <c r="N54" s="18"/>
      <c r="O54" s="18"/>
      <c r="P54" s="19"/>
    </row>
    <row r="55" spans="2:16" ht="43.8" thickBot="1" x14ac:dyDescent="0.35">
      <c r="B55" s="84"/>
      <c r="C55" s="9" t="str">
        <f>"Index de la "&amp;'Suivi conso'!C51</f>
        <v>Index de la Consommation pour le chauffage</v>
      </c>
      <c r="D55" s="34">
        <f>IF(E55="",0,P48)</f>
        <v>0</v>
      </c>
      <c r="E55" s="20"/>
      <c r="F55" s="20"/>
      <c r="G55" s="20"/>
      <c r="H55" s="20"/>
      <c r="I55" s="20"/>
      <c r="J55" s="20"/>
      <c r="K55" s="20"/>
      <c r="L55" s="20"/>
      <c r="M55" s="20"/>
      <c r="N55" s="20"/>
      <c r="O55" s="20"/>
      <c r="P55" s="21"/>
    </row>
  </sheetData>
  <mergeCells count="9">
    <mergeCell ref="A1:P1"/>
    <mergeCell ref="F3:G3"/>
    <mergeCell ref="B42:B48"/>
    <mergeCell ref="B49:B55"/>
    <mergeCell ref="B7:B13"/>
    <mergeCell ref="B14:B20"/>
    <mergeCell ref="B21:B27"/>
    <mergeCell ref="B28:B34"/>
    <mergeCell ref="B35:B4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1"/>
  <sheetViews>
    <sheetView zoomScale="110" zoomScaleNormal="110" workbookViewId="0">
      <pane xSplit="2" ySplit="2" topLeftCell="C3" activePane="bottomRight" state="frozen"/>
      <selection pane="topRight" activeCell="C1" sqref="C1"/>
      <selection pane="bottomLeft" activeCell="A3" sqref="A3"/>
      <selection pane="bottomRight" activeCell="C16" sqref="C16"/>
    </sheetView>
  </sheetViews>
  <sheetFormatPr baseColWidth="10" defaultColWidth="8.88671875" defaultRowHeight="14.4" x14ac:dyDescent="0.3"/>
  <cols>
    <col min="1" max="1" width="0.6640625" style="2" customWidth="1"/>
    <col min="2" max="2" width="10" style="2" bestFit="1" customWidth="1"/>
    <col min="3" max="3" width="15.44140625" style="2" customWidth="1"/>
    <col min="4" max="4" width="16.33203125" style="2" bestFit="1" customWidth="1"/>
    <col min="5" max="14" width="13.6640625" style="2" customWidth="1"/>
    <col min="15" max="15" width="16.33203125" style="2" bestFit="1" customWidth="1"/>
    <col min="16" max="16" width="15.44140625" style="2" customWidth="1"/>
    <col min="17" max="16384" width="8.88671875" style="2"/>
  </cols>
  <sheetData>
    <row r="1" spans="2:16" ht="4.95" customHeight="1" thickBot="1" x14ac:dyDescent="0.35"/>
    <row r="2" spans="2:16" ht="29.4" thickBot="1" x14ac:dyDescent="0.35">
      <c r="B2" s="8" t="s">
        <v>18</v>
      </c>
      <c r="C2" s="7" t="s">
        <v>19</v>
      </c>
      <c r="D2" s="46" t="str">
        <f>'Relevé compteur'!E6</f>
        <v>janvier</v>
      </c>
      <c r="E2" s="47" t="str">
        <f>'Relevé compteur'!F6</f>
        <v>février</v>
      </c>
      <c r="F2" s="47" t="str">
        <f>'Relevé compteur'!G6</f>
        <v>mars</v>
      </c>
      <c r="G2" s="47" t="str">
        <f>'Relevé compteur'!H6</f>
        <v>avril</v>
      </c>
      <c r="H2" s="47" t="str">
        <f>'Relevé compteur'!I6</f>
        <v>mai</v>
      </c>
      <c r="I2" s="47" t="str">
        <f>'Relevé compteur'!J6</f>
        <v>juin</v>
      </c>
      <c r="J2" s="47" t="str">
        <f>'Relevé compteur'!K6</f>
        <v>juillet</v>
      </c>
      <c r="K2" s="47" t="str">
        <f>'Relevé compteur'!L6</f>
        <v>août</v>
      </c>
      <c r="L2" s="47" t="str">
        <f>'Relevé compteur'!M6</f>
        <v>septembre</v>
      </c>
      <c r="M2" s="47" t="str">
        <f>'Relevé compteur'!N6</f>
        <v>octobre</v>
      </c>
      <c r="N2" s="47" t="str">
        <f>'Relevé compteur'!O6</f>
        <v>novembre</v>
      </c>
      <c r="O2" s="48" t="str">
        <f>'Relevé compteur'!P6</f>
        <v>décembre</v>
      </c>
      <c r="P2" s="7" t="s">
        <v>20</v>
      </c>
    </row>
    <row r="3" spans="2:16" ht="50.25" customHeight="1" x14ac:dyDescent="0.3">
      <c r="B3" s="85" t="str">
        <f>'Relevé compteur'!B7</f>
        <v>2016/2016</v>
      </c>
      <c r="C3" s="37" t="str">
        <f>BET!B10</f>
        <v>Consommation de la ventilation</v>
      </c>
      <c r="D3" s="42" t="str">
        <f>IF('Relevé compteur'!E7="","",'Relevé compteur'!E7-'Relevé compteur'!D7)</f>
        <v/>
      </c>
      <c r="E3" s="35" t="str">
        <f>IF('Relevé compteur'!F7="","",'Relevé compteur'!F7-'Relevé compteur'!E7)</f>
        <v/>
      </c>
      <c r="F3" s="35" t="str">
        <f>IF('Relevé compteur'!G7="","",'Relevé compteur'!G7-'Relevé compteur'!F7)</f>
        <v/>
      </c>
      <c r="G3" s="35" t="str">
        <f>IF('Relevé compteur'!H7="","",'Relevé compteur'!H7-'Relevé compteur'!G7)</f>
        <v/>
      </c>
      <c r="H3" s="35" t="str">
        <f>IF('Relevé compteur'!I7="","",'Relevé compteur'!I7-'Relevé compteur'!H7)</f>
        <v/>
      </c>
      <c r="I3" s="35" t="str">
        <f>IF('Relevé compteur'!J7="","",'Relevé compteur'!J7-'Relevé compteur'!I7)</f>
        <v/>
      </c>
      <c r="J3" s="35" t="str">
        <f>IF('Relevé compteur'!K7="","",'Relevé compteur'!K7-'Relevé compteur'!J7)</f>
        <v/>
      </c>
      <c r="K3" s="35" t="str">
        <f>IF('Relevé compteur'!L7="","",'Relevé compteur'!L7-'Relevé compteur'!K7)</f>
        <v/>
      </c>
      <c r="L3" s="35" t="str">
        <f>IF('Relevé compteur'!M7="","",'Relevé compteur'!M7-'Relevé compteur'!L7)</f>
        <v/>
      </c>
      <c r="M3" s="35" t="str">
        <f>IF('Relevé compteur'!N7="","",'Relevé compteur'!N7-'Relevé compteur'!M7)</f>
        <v/>
      </c>
      <c r="N3" s="35" t="str">
        <f>IF('Relevé compteur'!O7="","",'Relevé compteur'!O7-'Relevé compteur'!N7)</f>
        <v/>
      </c>
      <c r="O3" s="43" t="str">
        <f>IF('Relevé compteur'!P7="","",'Relevé compteur'!P7-'Relevé compteur'!O7)</f>
        <v/>
      </c>
      <c r="P3" s="40">
        <f>SUM(D3:O3)</f>
        <v>0</v>
      </c>
    </row>
    <row r="4" spans="2:16" ht="50.25" customHeight="1" x14ac:dyDescent="0.3">
      <c r="B4" s="86"/>
      <c r="C4" s="38" t="str">
        <f>BET!B11</f>
        <v xml:space="preserve">Consommation des auxiliaires </v>
      </c>
      <c r="D4" s="44" t="str">
        <f>IF('Relevé compteur'!E8="","",'Relevé compteur'!E8-'Relevé compteur'!D8)</f>
        <v/>
      </c>
      <c r="E4" s="36" t="str">
        <f>IF('Relevé compteur'!F8="","",'Relevé compteur'!F8-'Relevé compteur'!E8)</f>
        <v/>
      </c>
      <c r="F4" s="36" t="str">
        <f>IF('Relevé compteur'!G8="","",'Relevé compteur'!G8-'Relevé compteur'!F8)</f>
        <v/>
      </c>
      <c r="G4" s="36" t="str">
        <f>IF('Relevé compteur'!H8="","",'Relevé compteur'!H8-'Relevé compteur'!G8)</f>
        <v/>
      </c>
      <c r="H4" s="36" t="str">
        <f>IF('Relevé compteur'!I8="","",'Relevé compteur'!I8-'Relevé compteur'!H8)</f>
        <v/>
      </c>
      <c r="I4" s="36" t="str">
        <f>IF('Relevé compteur'!J8="","",'Relevé compteur'!J8-'Relevé compteur'!I8)</f>
        <v/>
      </c>
      <c r="J4" s="36" t="str">
        <f>IF('Relevé compteur'!K8="","",'Relevé compteur'!K8-'Relevé compteur'!J8)</f>
        <v/>
      </c>
      <c r="K4" s="36" t="str">
        <f>IF('Relevé compteur'!L8="","",'Relevé compteur'!L8-'Relevé compteur'!K8)</f>
        <v/>
      </c>
      <c r="L4" s="36" t="str">
        <f>IF('Relevé compteur'!M8="","",'Relevé compteur'!M8-'Relevé compteur'!L8)</f>
        <v/>
      </c>
      <c r="M4" s="36" t="str">
        <f>IF('Relevé compteur'!N8="","",'Relevé compteur'!N8-'Relevé compteur'!M8)</f>
        <v/>
      </c>
      <c r="N4" s="36" t="str">
        <f>IF('Relevé compteur'!O8="","",'Relevé compteur'!O8-'Relevé compteur'!N8)</f>
        <v/>
      </c>
      <c r="O4" s="45" t="str">
        <f>IF('Relevé compteur'!P8="","",'Relevé compteur'!P8-'Relevé compteur'!O8)</f>
        <v/>
      </c>
      <c r="P4" s="41">
        <f>SUM(D4:O4)</f>
        <v>0</v>
      </c>
    </row>
    <row r="5" spans="2:16" ht="50.25" customHeight="1" x14ac:dyDescent="0.3">
      <c r="B5" s="86"/>
      <c r="C5" s="38" t="str">
        <f>BET!B12</f>
        <v>Consommation de l'éclairage</v>
      </c>
      <c r="D5" s="44" t="str">
        <f>IF('Relevé compteur'!E9="","",'Relevé compteur'!E9-'Relevé compteur'!D9)</f>
        <v/>
      </c>
      <c r="E5" s="36" t="str">
        <f>IF('Relevé compteur'!F9="","",'Relevé compteur'!F9-'Relevé compteur'!E9)</f>
        <v/>
      </c>
      <c r="F5" s="36" t="str">
        <f>IF('Relevé compteur'!G9="","",'Relevé compteur'!G9-'Relevé compteur'!F9)</f>
        <v/>
      </c>
      <c r="G5" s="36" t="str">
        <f>IF('Relevé compteur'!H9="","",'Relevé compteur'!H9-'Relevé compteur'!G9)</f>
        <v/>
      </c>
      <c r="H5" s="36" t="str">
        <f>IF('Relevé compteur'!I9="","",'Relevé compteur'!I9-'Relevé compteur'!H9)</f>
        <v/>
      </c>
      <c r="I5" s="36" t="str">
        <f>IF('Relevé compteur'!J9="","",'Relevé compteur'!J9-'Relevé compteur'!I9)</f>
        <v/>
      </c>
      <c r="J5" s="36" t="str">
        <f>IF('Relevé compteur'!K9="","",'Relevé compteur'!K9-'Relevé compteur'!J9)</f>
        <v/>
      </c>
      <c r="K5" s="36" t="str">
        <f>IF('Relevé compteur'!L9="","",'Relevé compteur'!L9-'Relevé compteur'!K9)</f>
        <v/>
      </c>
      <c r="L5" s="36" t="str">
        <f>IF('Relevé compteur'!M9="","",'Relevé compteur'!M9-'Relevé compteur'!L9)</f>
        <v/>
      </c>
      <c r="M5" s="36" t="str">
        <f>IF('Relevé compteur'!N9="","",'Relevé compteur'!N9-'Relevé compteur'!M9)</f>
        <v/>
      </c>
      <c r="N5" s="36" t="str">
        <f>IF('Relevé compteur'!O9="","",'Relevé compteur'!O9-'Relevé compteur'!N9)</f>
        <v/>
      </c>
      <c r="O5" s="45" t="str">
        <f>IF('Relevé compteur'!P9="","",'Relevé compteur'!P9-'Relevé compteur'!O9)</f>
        <v/>
      </c>
      <c r="P5" s="41">
        <f t="shared" ref="P5:P8" si="0">SUM(D5:O5)</f>
        <v>0</v>
      </c>
    </row>
    <row r="6" spans="2:16" ht="50.25" customHeight="1" x14ac:dyDescent="0.3">
      <c r="B6" s="86"/>
      <c r="C6" s="38" t="str">
        <f>BET!B13</f>
        <v>Consommation d'eau chaude sanitaire</v>
      </c>
      <c r="D6" s="52" t="str">
        <f>IF('Relevé compteur'!E10="","",'Relevé compteur'!E10-'Relevé compteur'!D10)</f>
        <v/>
      </c>
      <c r="E6" s="53" t="str">
        <f>IF('Relevé compteur'!F10="","",'Relevé compteur'!F10-'Relevé compteur'!E10)</f>
        <v/>
      </c>
      <c r="F6" s="53" t="str">
        <f>IF('Relevé compteur'!G10="","",'Relevé compteur'!G10-'Relevé compteur'!F10)</f>
        <v/>
      </c>
      <c r="G6" s="53" t="str">
        <f>IF('Relevé compteur'!H10="","",'Relevé compteur'!H10-'Relevé compteur'!G10)</f>
        <v/>
      </c>
      <c r="H6" s="53" t="str">
        <f>IF('Relevé compteur'!I10="","",'Relevé compteur'!I10-'Relevé compteur'!H10)</f>
        <v/>
      </c>
      <c r="I6" s="53" t="str">
        <f>IF('Relevé compteur'!J10="","",'Relevé compteur'!J10-'Relevé compteur'!I10)</f>
        <v/>
      </c>
      <c r="J6" s="53" t="str">
        <f>IF('Relevé compteur'!K10="","",'Relevé compteur'!K10-'Relevé compteur'!J10)</f>
        <v/>
      </c>
      <c r="K6" s="53" t="str">
        <f>IF('Relevé compteur'!L10="","",'Relevé compteur'!L10-'Relevé compteur'!K10)</f>
        <v/>
      </c>
      <c r="L6" s="53" t="str">
        <f>IF('Relevé compteur'!M10="","",'Relevé compteur'!M10-'Relevé compteur'!L10)</f>
        <v/>
      </c>
      <c r="M6" s="53" t="str">
        <f>IF('Relevé compteur'!N10="","",'Relevé compteur'!N10-'Relevé compteur'!M10)</f>
        <v/>
      </c>
      <c r="N6" s="53" t="str">
        <f>IF('Relevé compteur'!O10="","",'Relevé compteur'!O10-'Relevé compteur'!N10)</f>
        <v/>
      </c>
      <c r="O6" s="54" t="str">
        <f>IF('Relevé compteur'!P10="","",'Relevé compteur'!P10-'Relevé compteur'!O10)</f>
        <v/>
      </c>
      <c r="P6" s="55">
        <f t="shared" si="0"/>
        <v>0</v>
      </c>
    </row>
    <row r="7" spans="2:16" ht="50.25" customHeight="1" x14ac:dyDescent="0.3">
      <c r="B7" s="86"/>
      <c r="C7" s="38" t="str">
        <f>BET!B14</f>
        <v>Consommation en électricité spécifique</v>
      </c>
      <c r="D7" s="44" t="str">
        <f>IF('Relevé compteur'!E11="","",'Relevé compteur'!E11-'Relevé compteur'!D11)</f>
        <v/>
      </c>
      <c r="E7" s="36" t="str">
        <f>IF('Relevé compteur'!F11="","",'Relevé compteur'!F11-'Relevé compteur'!E11)</f>
        <v/>
      </c>
      <c r="F7" s="36" t="str">
        <f>IF('Relevé compteur'!G11="","",'Relevé compteur'!G11-'Relevé compteur'!F11)</f>
        <v/>
      </c>
      <c r="G7" s="36" t="str">
        <f>IF('Relevé compteur'!H11="","",'Relevé compteur'!H11-'Relevé compteur'!G11)</f>
        <v/>
      </c>
      <c r="H7" s="36" t="str">
        <f>IF('Relevé compteur'!I11="","",'Relevé compteur'!I11-'Relevé compteur'!H11)</f>
        <v/>
      </c>
      <c r="I7" s="36" t="str">
        <f>IF('Relevé compteur'!J11="","",'Relevé compteur'!J11-'Relevé compteur'!I11)</f>
        <v/>
      </c>
      <c r="J7" s="36" t="str">
        <f>IF('Relevé compteur'!K11="","",'Relevé compteur'!K11-'Relevé compteur'!J11)</f>
        <v/>
      </c>
      <c r="K7" s="36" t="str">
        <f>IF('Relevé compteur'!L11="","",'Relevé compteur'!L11-'Relevé compteur'!K11)</f>
        <v/>
      </c>
      <c r="L7" s="36" t="str">
        <f>IF('Relevé compteur'!M11="","",'Relevé compteur'!M11-'Relevé compteur'!L11)</f>
        <v/>
      </c>
      <c r="M7" s="36" t="str">
        <f>IF('Relevé compteur'!N11="","",'Relevé compteur'!N11-'Relevé compteur'!M11)</f>
        <v/>
      </c>
      <c r="N7" s="36" t="str">
        <f>IF('Relevé compteur'!O11="","",'Relevé compteur'!O11-'Relevé compteur'!N11)</f>
        <v/>
      </c>
      <c r="O7" s="45" t="str">
        <f>IF('Relevé compteur'!P11="","",'Relevé compteur'!P11-'Relevé compteur'!O11)</f>
        <v/>
      </c>
      <c r="P7" s="41">
        <f t="shared" si="0"/>
        <v>0</v>
      </c>
    </row>
    <row r="8" spans="2:16" ht="50.25" customHeight="1" x14ac:dyDescent="0.3">
      <c r="B8" s="87"/>
      <c r="C8" s="38" t="str">
        <f>BET!B15</f>
        <v>Consommation pour le rafraichissement</v>
      </c>
      <c r="D8" s="56" t="str">
        <f>IF('Relevé compteur'!E12="","",'Relevé compteur'!E12-'Relevé compteur'!D12)</f>
        <v/>
      </c>
      <c r="E8" s="57" t="str">
        <f>IF('Relevé compteur'!F12="","",'Relevé compteur'!F12-'Relevé compteur'!E12)</f>
        <v/>
      </c>
      <c r="F8" s="57" t="str">
        <f>IF('Relevé compteur'!G12="","",'Relevé compteur'!G12-'Relevé compteur'!F12)</f>
        <v/>
      </c>
      <c r="G8" s="57" t="str">
        <f>IF('Relevé compteur'!H12="","",'Relevé compteur'!H12-'Relevé compteur'!G12)</f>
        <v/>
      </c>
      <c r="H8" s="57" t="str">
        <f>IF('Relevé compteur'!I12="","",'Relevé compteur'!I12-'Relevé compteur'!H12)</f>
        <v/>
      </c>
      <c r="I8" s="57" t="str">
        <f>IF('Relevé compteur'!J12="","",'Relevé compteur'!J12-'Relevé compteur'!I12)</f>
        <v/>
      </c>
      <c r="J8" s="57" t="str">
        <f>IF('Relevé compteur'!K12="","",'Relevé compteur'!K12-'Relevé compteur'!J12)</f>
        <v/>
      </c>
      <c r="K8" s="57" t="str">
        <f>IF('Relevé compteur'!L12="","",'Relevé compteur'!L12-'Relevé compteur'!K12)</f>
        <v/>
      </c>
      <c r="L8" s="57" t="str">
        <f>IF('Relevé compteur'!M12="","",'Relevé compteur'!M12-'Relevé compteur'!L12)</f>
        <v/>
      </c>
      <c r="M8" s="57" t="str">
        <f>IF('Relevé compteur'!N12="","",'Relevé compteur'!N12-'Relevé compteur'!M12)</f>
        <v/>
      </c>
      <c r="N8" s="57" t="str">
        <f>IF('Relevé compteur'!O12="","",'Relevé compteur'!O12-'Relevé compteur'!N12)</f>
        <v/>
      </c>
      <c r="O8" s="58" t="str">
        <f>IF('Relevé compteur'!P12="","",'Relevé compteur'!P12-'Relevé compteur'!O12)</f>
        <v/>
      </c>
      <c r="P8" s="59">
        <f t="shared" si="0"/>
        <v>0</v>
      </c>
    </row>
    <row r="9" spans="2:16" ht="50.25" customHeight="1" thickBot="1" x14ac:dyDescent="0.35">
      <c r="B9" s="88"/>
      <c r="C9" s="39" t="s">
        <v>35</v>
      </c>
      <c r="D9" s="60" t="str">
        <f>IF('Relevé compteur'!E13="","",'Relevé compteur'!E13-'Relevé compteur'!D13)</f>
        <v/>
      </c>
      <c r="E9" s="61" t="str">
        <f>IF('Relevé compteur'!F13="","",'Relevé compteur'!F13-'Relevé compteur'!E13)</f>
        <v/>
      </c>
      <c r="F9" s="61" t="str">
        <f>IF('Relevé compteur'!G13="","",'Relevé compteur'!G13-'Relevé compteur'!F13)</f>
        <v/>
      </c>
      <c r="G9" s="61" t="str">
        <f>IF('Relevé compteur'!H13="","",'Relevé compteur'!H13-'Relevé compteur'!G13)</f>
        <v/>
      </c>
      <c r="H9" s="61" t="str">
        <f>IF('Relevé compteur'!I13="","",'Relevé compteur'!I13-'Relevé compteur'!H13)</f>
        <v/>
      </c>
      <c r="I9" s="61" t="str">
        <f>IF('Relevé compteur'!J13="","",'Relevé compteur'!J13-'Relevé compteur'!I13)</f>
        <v/>
      </c>
      <c r="J9" s="61" t="str">
        <f>IF('Relevé compteur'!K13="","",'Relevé compteur'!K13-'Relevé compteur'!J13)</f>
        <v/>
      </c>
      <c r="K9" s="61" t="str">
        <f>IF('Relevé compteur'!L13="","",'Relevé compteur'!L13-'Relevé compteur'!K13)</f>
        <v/>
      </c>
      <c r="L9" s="61" t="str">
        <f>IF('Relevé compteur'!M13="","",'Relevé compteur'!M13-'Relevé compteur'!L13)</f>
        <v/>
      </c>
      <c r="M9" s="61" t="str">
        <f>IF('Relevé compteur'!N13="","",'Relevé compteur'!N13-'Relevé compteur'!M13)</f>
        <v/>
      </c>
      <c r="N9" s="61" t="str">
        <f>IF('Relevé compteur'!O13="","",'Relevé compteur'!O13-'Relevé compteur'!N13)</f>
        <v/>
      </c>
      <c r="O9" s="62" t="str">
        <f>IF('Relevé compteur'!P13="","",'Relevé compteur'!P13-'Relevé compteur'!O13)</f>
        <v/>
      </c>
      <c r="P9" s="63">
        <f>SUM(D9:O9)</f>
        <v>0</v>
      </c>
    </row>
    <row r="10" spans="2:16" ht="50.25" customHeight="1" x14ac:dyDescent="0.3">
      <c r="B10" s="85" t="str">
        <f>'Relevé compteur'!B14</f>
        <v>2017/2017</v>
      </c>
      <c r="C10" s="37" t="str">
        <f>C3</f>
        <v>Consommation de la ventilation</v>
      </c>
      <c r="D10" s="42" t="str">
        <f>IF('Relevé compteur'!E14="","",'Relevé compteur'!E14-'Relevé compteur'!D14)</f>
        <v/>
      </c>
      <c r="E10" s="35" t="str">
        <f>IF('Relevé compteur'!F14="","",'Relevé compteur'!F14-'Relevé compteur'!E14)</f>
        <v/>
      </c>
      <c r="F10" s="35" t="str">
        <f>IF('Relevé compteur'!G14="","",'Relevé compteur'!G14-'Relevé compteur'!F14)</f>
        <v/>
      </c>
      <c r="G10" s="35" t="str">
        <f>IF('Relevé compteur'!H14="","",'Relevé compteur'!H14-'Relevé compteur'!G14)</f>
        <v/>
      </c>
      <c r="H10" s="35" t="str">
        <f>IF('Relevé compteur'!I14="","",'Relevé compteur'!I14-'Relevé compteur'!H14)</f>
        <v/>
      </c>
      <c r="I10" s="35" t="str">
        <f>IF('Relevé compteur'!J14="","",'Relevé compteur'!J14-'Relevé compteur'!I14)</f>
        <v/>
      </c>
      <c r="J10" s="35" t="str">
        <f>IF('Relevé compteur'!K14="","",'Relevé compteur'!K14-'Relevé compteur'!J14)</f>
        <v/>
      </c>
      <c r="K10" s="35" t="str">
        <f>IF('Relevé compteur'!L14="","",'Relevé compteur'!L14-'Relevé compteur'!K14)</f>
        <v/>
      </c>
      <c r="L10" s="35" t="str">
        <f>IF('Relevé compteur'!M14="","",'Relevé compteur'!M14-'Relevé compteur'!L14)</f>
        <v/>
      </c>
      <c r="M10" s="35" t="str">
        <f>IF('Relevé compteur'!N14="","",'Relevé compteur'!N14-'Relevé compteur'!M14)</f>
        <v/>
      </c>
      <c r="N10" s="35" t="str">
        <f>IF('Relevé compteur'!O14="","",'Relevé compteur'!O14-'Relevé compteur'!N14)</f>
        <v/>
      </c>
      <c r="O10" s="43" t="str">
        <f>IF('Relevé compteur'!P14="","",'Relevé compteur'!P14-'Relevé compteur'!O14)</f>
        <v/>
      </c>
      <c r="P10" s="40">
        <f>SUM(D10:O10)</f>
        <v>0</v>
      </c>
    </row>
    <row r="11" spans="2:16" ht="50.25" customHeight="1" x14ac:dyDescent="0.3">
      <c r="B11" s="86"/>
      <c r="C11" s="38" t="str">
        <f>C4</f>
        <v xml:space="preserve">Consommation des auxiliaires </v>
      </c>
      <c r="D11" s="44" t="str">
        <f>IF('Relevé compteur'!E15="","",'Relevé compteur'!E15-'Relevé compteur'!D15)</f>
        <v/>
      </c>
      <c r="E11" s="36" t="str">
        <f>IF('Relevé compteur'!F15="","",'Relevé compteur'!F15-'Relevé compteur'!E15)</f>
        <v/>
      </c>
      <c r="F11" s="36" t="str">
        <f>IF('Relevé compteur'!G15="","",'Relevé compteur'!G15-'Relevé compteur'!F15)</f>
        <v/>
      </c>
      <c r="G11" s="36" t="str">
        <f>IF('Relevé compteur'!H15="","",'Relevé compteur'!H15-'Relevé compteur'!G15)</f>
        <v/>
      </c>
      <c r="H11" s="36" t="str">
        <f>IF('Relevé compteur'!I15="","",'Relevé compteur'!I15-'Relevé compteur'!H15)</f>
        <v/>
      </c>
      <c r="I11" s="36" t="str">
        <f>IF('Relevé compteur'!J15="","",'Relevé compteur'!J15-'Relevé compteur'!I15)</f>
        <v/>
      </c>
      <c r="J11" s="36" t="str">
        <f>IF('Relevé compteur'!K15="","",'Relevé compteur'!K15-'Relevé compteur'!J15)</f>
        <v/>
      </c>
      <c r="K11" s="36" t="str">
        <f>IF('Relevé compteur'!L15="","",'Relevé compteur'!L15-'Relevé compteur'!K15)</f>
        <v/>
      </c>
      <c r="L11" s="36" t="str">
        <f>IF('Relevé compteur'!M15="","",'Relevé compteur'!M15-'Relevé compteur'!L15)</f>
        <v/>
      </c>
      <c r="M11" s="36" t="str">
        <f>IF('Relevé compteur'!N15="","",'Relevé compteur'!N15-'Relevé compteur'!M15)</f>
        <v/>
      </c>
      <c r="N11" s="36" t="str">
        <f>IF('Relevé compteur'!O15="","",'Relevé compteur'!O15-'Relevé compteur'!N15)</f>
        <v/>
      </c>
      <c r="O11" s="45" t="str">
        <f>IF('Relevé compteur'!P15="","",'Relevé compteur'!P15-'Relevé compteur'!O15)</f>
        <v/>
      </c>
      <c r="P11" s="41">
        <f>SUM(D11:O11)</f>
        <v>0</v>
      </c>
    </row>
    <row r="12" spans="2:16" ht="50.25" customHeight="1" x14ac:dyDescent="0.3">
      <c r="B12" s="86"/>
      <c r="C12" s="38" t="str">
        <f t="shared" ref="C12:C15" si="1">C5</f>
        <v>Consommation de l'éclairage</v>
      </c>
      <c r="D12" s="44" t="str">
        <f>IF('Relevé compteur'!E16="","",'Relevé compteur'!E16-'Relevé compteur'!D16)</f>
        <v/>
      </c>
      <c r="E12" s="36" t="str">
        <f>IF('Relevé compteur'!F16="","",'Relevé compteur'!F16-'Relevé compteur'!E16)</f>
        <v/>
      </c>
      <c r="F12" s="36" t="str">
        <f>IF('Relevé compteur'!G16="","",'Relevé compteur'!G16-'Relevé compteur'!F16)</f>
        <v/>
      </c>
      <c r="G12" s="36" t="str">
        <f>IF('Relevé compteur'!H16="","",'Relevé compteur'!H16-'Relevé compteur'!G16)</f>
        <v/>
      </c>
      <c r="H12" s="36" t="str">
        <f>IF('Relevé compteur'!I16="","",'Relevé compteur'!I16-'Relevé compteur'!H16)</f>
        <v/>
      </c>
      <c r="I12" s="36" t="str">
        <f>IF('Relevé compteur'!J16="","",'Relevé compteur'!J16-'Relevé compteur'!I16)</f>
        <v/>
      </c>
      <c r="J12" s="36" t="str">
        <f>IF('Relevé compteur'!K16="","",'Relevé compteur'!K16-'Relevé compteur'!J16)</f>
        <v/>
      </c>
      <c r="K12" s="36" t="str">
        <f>IF('Relevé compteur'!L16="","",'Relevé compteur'!L16-'Relevé compteur'!K16)</f>
        <v/>
      </c>
      <c r="L12" s="36" t="str">
        <f>IF('Relevé compteur'!M16="","",'Relevé compteur'!M16-'Relevé compteur'!L16)</f>
        <v/>
      </c>
      <c r="M12" s="36" t="str">
        <f>IF('Relevé compteur'!N16="","",'Relevé compteur'!N16-'Relevé compteur'!M16)</f>
        <v/>
      </c>
      <c r="N12" s="36" t="str">
        <f>IF('Relevé compteur'!O16="","",'Relevé compteur'!O16-'Relevé compteur'!N16)</f>
        <v/>
      </c>
      <c r="O12" s="45" t="str">
        <f>IF('Relevé compteur'!P16="","",'Relevé compteur'!P16-'Relevé compteur'!O16)</f>
        <v/>
      </c>
      <c r="P12" s="41">
        <f t="shared" ref="P12:P15" si="2">SUM(D12:O12)</f>
        <v>0</v>
      </c>
    </row>
    <row r="13" spans="2:16" ht="50.25" customHeight="1" x14ac:dyDescent="0.3">
      <c r="B13" s="86"/>
      <c r="C13" s="38" t="str">
        <f t="shared" si="1"/>
        <v>Consommation d'eau chaude sanitaire</v>
      </c>
      <c r="D13" s="52" t="str">
        <f>IF('Relevé compteur'!E17="","",'Relevé compteur'!E17-'Relevé compteur'!D17)</f>
        <v/>
      </c>
      <c r="E13" s="53" t="str">
        <f>IF('Relevé compteur'!F17="","",'Relevé compteur'!F17-'Relevé compteur'!E17)</f>
        <v/>
      </c>
      <c r="F13" s="53" t="str">
        <f>IF('Relevé compteur'!G17="","",'Relevé compteur'!G17-'Relevé compteur'!F17)</f>
        <v/>
      </c>
      <c r="G13" s="53" t="str">
        <f>IF('Relevé compteur'!H17="","",'Relevé compteur'!H17-'Relevé compteur'!G17)</f>
        <v/>
      </c>
      <c r="H13" s="53" t="str">
        <f>IF('Relevé compteur'!I17="","",'Relevé compteur'!I17-'Relevé compteur'!H17)</f>
        <v/>
      </c>
      <c r="I13" s="53" t="str">
        <f>IF('Relevé compteur'!J17="","",'Relevé compteur'!J17-'Relevé compteur'!I17)</f>
        <v/>
      </c>
      <c r="J13" s="53" t="str">
        <f>IF('Relevé compteur'!K17="","",'Relevé compteur'!K17-'Relevé compteur'!J17)</f>
        <v/>
      </c>
      <c r="K13" s="53" t="str">
        <f>IF('Relevé compteur'!L17="","",'Relevé compteur'!L17-'Relevé compteur'!K17)</f>
        <v/>
      </c>
      <c r="L13" s="53" t="str">
        <f>IF('Relevé compteur'!M17="","",'Relevé compteur'!M17-'Relevé compteur'!L17)</f>
        <v/>
      </c>
      <c r="M13" s="53" t="str">
        <f>IF('Relevé compteur'!N17="","",'Relevé compteur'!N17-'Relevé compteur'!M17)</f>
        <v/>
      </c>
      <c r="N13" s="53" t="str">
        <f>IF('Relevé compteur'!O17="","",'Relevé compteur'!O17-'Relevé compteur'!N17)</f>
        <v/>
      </c>
      <c r="O13" s="54" t="str">
        <f>IF('Relevé compteur'!P17="","",'Relevé compteur'!P17-'Relevé compteur'!O17)</f>
        <v/>
      </c>
      <c r="P13" s="55">
        <f t="shared" si="2"/>
        <v>0</v>
      </c>
    </row>
    <row r="14" spans="2:16" ht="50.25" customHeight="1" x14ac:dyDescent="0.3">
      <c r="B14" s="86"/>
      <c r="C14" s="38" t="str">
        <f t="shared" si="1"/>
        <v>Consommation en électricité spécifique</v>
      </c>
      <c r="D14" s="44" t="str">
        <f>IF('Relevé compteur'!E18="","",'Relevé compteur'!E18-'Relevé compteur'!D18)</f>
        <v/>
      </c>
      <c r="E14" s="36" t="str">
        <f>IF('Relevé compteur'!F18="","",'Relevé compteur'!F18-'Relevé compteur'!E18)</f>
        <v/>
      </c>
      <c r="F14" s="36" t="str">
        <f>IF('Relevé compteur'!G18="","",'Relevé compteur'!G18-'Relevé compteur'!F18)</f>
        <v/>
      </c>
      <c r="G14" s="36" t="str">
        <f>IF('Relevé compteur'!H18="","",'Relevé compteur'!H18-'Relevé compteur'!G18)</f>
        <v/>
      </c>
      <c r="H14" s="36" t="str">
        <f>IF('Relevé compteur'!I18="","",'Relevé compteur'!I18-'Relevé compteur'!H18)</f>
        <v/>
      </c>
      <c r="I14" s="36" t="str">
        <f>IF('Relevé compteur'!J18="","",'Relevé compteur'!J18-'Relevé compteur'!I18)</f>
        <v/>
      </c>
      <c r="J14" s="36" t="str">
        <f>IF('Relevé compteur'!K18="","",'Relevé compteur'!K18-'Relevé compteur'!J18)</f>
        <v/>
      </c>
      <c r="K14" s="36" t="str">
        <f>IF('Relevé compteur'!L18="","",'Relevé compteur'!L18-'Relevé compteur'!K18)</f>
        <v/>
      </c>
      <c r="L14" s="36" t="str">
        <f>IF('Relevé compteur'!M18="","",'Relevé compteur'!M18-'Relevé compteur'!L18)</f>
        <v/>
      </c>
      <c r="M14" s="36" t="str">
        <f>IF('Relevé compteur'!N18="","",'Relevé compteur'!N18-'Relevé compteur'!M18)</f>
        <v/>
      </c>
      <c r="N14" s="36" t="str">
        <f>IF('Relevé compteur'!O18="","",'Relevé compteur'!O18-'Relevé compteur'!N18)</f>
        <v/>
      </c>
      <c r="O14" s="45" t="str">
        <f>IF('Relevé compteur'!P18="","",'Relevé compteur'!P18-'Relevé compteur'!O18)</f>
        <v/>
      </c>
      <c r="P14" s="41">
        <f t="shared" si="2"/>
        <v>0</v>
      </c>
    </row>
    <row r="15" spans="2:16" ht="50.25" customHeight="1" x14ac:dyDescent="0.3">
      <c r="B15" s="87"/>
      <c r="C15" s="38" t="str">
        <f t="shared" si="1"/>
        <v>Consommation pour le rafraichissement</v>
      </c>
      <c r="D15" s="56" t="str">
        <f>IF('Relevé compteur'!E19="","",'Relevé compteur'!E19-'Relevé compteur'!D19)</f>
        <v/>
      </c>
      <c r="E15" s="57" t="str">
        <f>IF('Relevé compteur'!F19="","",'Relevé compteur'!F19-'Relevé compteur'!E19)</f>
        <v/>
      </c>
      <c r="F15" s="57" t="str">
        <f>IF('Relevé compteur'!G19="","",'Relevé compteur'!G19-'Relevé compteur'!F19)</f>
        <v/>
      </c>
      <c r="G15" s="57" t="str">
        <f>IF('Relevé compteur'!H19="","",'Relevé compteur'!H19-'Relevé compteur'!G19)</f>
        <v/>
      </c>
      <c r="H15" s="57" t="str">
        <f>IF('Relevé compteur'!I19="","",'Relevé compteur'!I19-'Relevé compteur'!H19)</f>
        <v/>
      </c>
      <c r="I15" s="57" t="str">
        <f>IF('Relevé compteur'!J19="","",'Relevé compteur'!J19-'Relevé compteur'!I19)</f>
        <v/>
      </c>
      <c r="J15" s="57" t="str">
        <f>IF('Relevé compteur'!K19="","",'Relevé compteur'!K19-'Relevé compteur'!J19)</f>
        <v/>
      </c>
      <c r="K15" s="57" t="str">
        <f>IF('Relevé compteur'!L19="","",'Relevé compteur'!L19-'Relevé compteur'!K19)</f>
        <v/>
      </c>
      <c r="L15" s="57" t="str">
        <f>IF('Relevé compteur'!M19="","",'Relevé compteur'!M19-'Relevé compteur'!L19)</f>
        <v/>
      </c>
      <c r="M15" s="57" t="str">
        <f>IF('Relevé compteur'!N19="","",'Relevé compteur'!N19-'Relevé compteur'!M19)</f>
        <v/>
      </c>
      <c r="N15" s="57" t="str">
        <f>IF('Relevé compteur'!O19="","",'Relevé compteur'!O19-'Relevé compteur'!N19)</f>
        <v/>
      </c>
      <c r="O15" s="58" t="str">
        <f>IF('Relevé compteur'!P19="","",'Relevé compteur'!P19-'Relevé compteur'!O19)</f>
        <v/>
      </c>
      <c r="P15" s="59">
        <f t="shared" si="2"/>
        <v>0</v>
      </c>
    </row>
    <row r="16" spans="2:16" ht="50.25" customHeight="1" thickBot="1" x14ac:dyDescent="0.35">
      <c r="B16" s="88"/>
      <c r="C16" s="39" t="str">
        <f>C9</f>
        <v>Consommation pour le chauffage</v>
      </c>
      <c r="D16" s="60" t="str">
        <f>IF('Relevé compteur'!E20="","",'Relevé compteur'!E20-'Relevé compteur'!D20)</f>
        <v/>
      </c>
      <c r="E16" s="61" t="str">
        <f>IF('Relevé compteur'!F20="","",'Relevé compteur'!F20-'Relevé compteur'!E20)</f>
        <v/>
      </c>
      <c r="F16" s="61" t="str">
        <f>IF('Relevé compteur'!G20="","",'Relevé compteur'!G20-'Relevé compteur'!F20)</f>
        <v/>
      </c>
      <c r="G16" s="61" t="str">
        <f>IF('Relevé compteur'!H20="","",'Relevé compteur'!H20-'Relevé compteur'!G20)</f>
        <v/>
      </c>
      <c r="H16" s="61" t="str">
        <f>IF('Relevé compteur'!I20="","",'Relevé compteur'!I20-'Relevé compteur'!H20)</f>
        <v/>
      </c>
      <c r="I16" s="61" t="str">
        <f>IF('Relevé compteur'!J20="","",'Relevé compteur'!J20-'Relevé compteur'!I20)</f>
        <v/>
      </c>
      <c r="J16" s="61" t="str">
        <f>IF('Relevé compteur'!K20="","",'Relevé compteur'!K20-'Relevé compteur'!J20)</f>
        <v/>
      </c>
      <c r="K16" s="61" t="str">
        <f>IF('Relevé compteur'!L20="","",'Relevé compteur'!L20-'Relevé compteur'!K20)</f>
        <v/>
      </c>
      <c r="L16" s="61" t="str">
        <f>IF('Relevé compteur'!M20="","",'Relevé compteur'!M20-'Relevé compteur'!L20)</f>
        <v/>
      </c>
      <c r="M16" s="61" t="str">
        <f>IF('Relevé compteur'!N20="","",'Relevé compteur'!N20-'Relevé compteur'!M20)</f>
        <v/>
      </c>
      <c r="N16" s="61" t="str">
        <f>IF('Relevé compteur'!O20="","",'Relevé compteur'!O20-'Relevé compteur'!N20)</f>
        <v/>
      </c>
      <c r="O16" s="62" t="str">
        <f>IF('Relevé compteur'!P20="","",'Relevé compteur'!P20-'Relevé compteur'!O20)</f>
        <v/>
      </c>
      <c r="P16" s="63">
        <f>SUM(D16:O16)</f>
        <v>0</v>
      </c>
    </row>
    <row r="17" spans="2:16" ht="50.25" customHeight="1" x14ac:dyDescent="0.3">
      <c r="B17" s="85" t="str">
        <f>'Relevé compteur'!B21</f>
        <v>2018/2018</v>
      </c>
      <c r="C17" s="37" t="str">
        <f>C10</f>
        <v>Consommation de la ventilation</v>
      </c>
      <c r="D17" s="42" t="str">
        <f>IF('Relevé compteur'!E21="","",'Relevé compteur'!E21-'Relevé compteur'!D21)</f>
        <v/>
      </c>
      <c r="E17" s="35" t="str">
        <f>IF('Relevé compteur'!F21="","",'Relevé compteur'!F21-'Relevé compteur'!E21)</f>
        <v/>
      </c>
      <c r="F17" s="35" t="str">
        <f>IF('Relevé compteur'!G21="","",'Relevé compteur'!G21-'Relevé compteur'!F21)</f>
        <v/>
      </c>
      <c r="G17" s="35" t="str">
        <f>IF('Relevé compteur'!H21="","",'Relevé compteur'!H21-'Relevé compteur'!G21)</f>
        <v/>
      </c>
      <c r="H17" s="35" t="str">
        <f>IF('Relevé compteur'!I21="","",'Relevé compteur'!I21-'Relevé compteur'!H21)</f>
        <v/>
      </c>
      <c r="I17" s="35" t="str">
        <f>IF('Relevé compteur'!J21="","",'Relevé compteur'!J21-'Relevé compteur'!I21)</f>
        <v/>
      </c>
      <c r="J17" s="35" t="str">
        <f>IF('Relevé compteur'!K21="","",'Relevé compteur'!K21-'Relevé compteur'!J21)</f>
        <v/>
      </c>
      <c r="K17" s="35" t="str">
        <f>IF('Relevé compteur'!L21="","",'Relevé compteur'!L21-'Relevé compteur'!K21)</f>
        <v/>
      </c>
      <c r="L17" s="35" t="str">
        <f>IF('Relevé compteur'!M21="","",'Relevé compteur'!M21-'Relevé compteur'!L21)</f>
        <v/>
      </c>
      <c r="M17" s="35" t="str">
        <f>IF('Relevé compteur'!N21="","",'Relevé compteur'!N21-'Relevé compteur'!M21)</f>
        <v/>
      </c>
      <c r="N17" s="35" t="str">
        <f>IF('Relevé compteur'!O21="","",'Relevé compteur'!O21-'Relevé compteur'!N21)</f>
        <v/>
      </c>
      <c r="O17" s="43" t="str">
        <f>IF('Relevé compteur'!P21="","",'Relevé compteur'!P21-'Relevé compteur'!O21)</f>
        <v/>
      </c>
      <c r="P17" s="40">
        <f>SUM(D17:O17)</f>
        <v>0</v>
      </c>
    </row>
    <row r="18" spans="2:16" ht="50.25" customHeight="1" x14ac:dyDescent="0.3">
      <c r="B18" s="86"/>
      <c r="C18" s="38" t="str">
        <f>C11</f>
        <v xml:space="preserve">Consommation des auxiliaires </v>
      </c>
      <c r="D18" s="44" t="str">
        <f>IF('Relevé compteur'!E22="","",'Relevé compteur'!E22-'Relevé compteur'!D22)</f>
        <v/>
      </c>
      <c r="E18" s="36" t="str">
        <f>IF('Relevé compteur'!F22="","",'Relevé compteur'!F22-'Relevé compteur'!E22)</f>
        <v/>
      </c>
      <c r="F18" s="36" t="str">
        <f>IF('Relevé compteur'!G22="","",'Relevé compteur'!G22-'Relevé compteur'!F22)</f>
        <v/>
      </c>
      <c r="G18" s="36" t="str">
        <f>IF('Relevé compteur'!H22="","",'Relevé compteur'!H22-'Relevé compteur'!G22)</f>
        <v/>
      </c>
      <c r="H18" s="36" t="str">
        <f>IF('Relevé compteur'!I22="","",'Relevé compteur'!I22-'Relevé compteur'!H22)</f>
        <v/>
      </c>
      <c r="I18" s="36" t="str">
        <f>IF('Relevé compteur'!J22="","",'Relevé compteur'!J22-'Relevé compteur'!I22)</f>
        <v/>
      </c>
      <c r="J18" s="36" t="str">
        <f>IF('Relevé compteur'!K22="","",'Relevé compteur'!K22-'Relevé compteur'!J22)</f>
        <v/>
      </c>
      <c r="K18" s="36" t="str">
        <f>IF('Relevé compteur'!L22="","",'Relevé compteur'!L22-'Relevé compteur'!K22)</f>
        <v/>
      </c>
      <c r="L18" s="36" t="str">
        <f>IF('Relevé compteur'!M22="","",'Relevé compteur'!M22-'Relevé compteur'!L22)</f>
        <v/>
      </c>
      <c r="M18" s="36" t="str">
        <f>IF('Relevé compteur'!N22="","",'Relevé compteur'!N22-'Relevé compteur'!M22)</f>
        <v/>
      </c>
      <c r="N18" s="36" t="str">
        <f>IF('Relevé compteur'!O22="","",'Relevé compteur'!O22-'Relevé compteur'!N22)</f>
        <v/>
      </c>
      <c r="O18" s="45" t="str">
        <f>IF('Relevé compteur'!P22="","",'Relevé compteur'!P22-'Relevé compteur'!O22)</f>
        <v/>
      </c>
      <c r="P18" s="41">
        <f>SUM(D18:O18)</f>
        <v>0</v>
      </c>
    </row>
    <row r="19" spans="2:16" ht="50.25" customHeight="1" x14ac:dyDescent="0.3">
      <c r="B19" s="86"/>
      <c r="C19" s="38" t="str">
        <f t="shared" ref="C19:C22" si="3">C12</f>
        <v>Consommation de l'éclairage</v>
      </c>
      <c r="D19" s="44" t="str">
        <f>IF('Relevé compteur'!E23="","",'Relevé compteur'!E23-'Relevé compteur'!D23)</f>
        <v/>
      </c>
      <c r="E19" s="36" t="str">
        <f>IF('Relevé compteur'!F23="","",'Relevé compteur'!F23-'Relevé compteur'!E23)</f>
        <v/>
      </c>
      <c r="F19" s="36" t="str">
        <f>IF('Relevé compteur'!G23="","",'Relevé compteur'!G23-'Relevé compteur'!F23)</f>
        <v/>
      </c>
      <c r="G19" s="36" t="str">
        <f>IF('Relevé compteur'!H23="","",'Relevé compteur'!H23-'Relevé compteur'!G23)</f>
        <v/>
      </c>
      <c r="H19" s="36" t="str">
        <f>IF('Relevé compteur'!I23="","",'Relevé compteur'!I23-'Relevé compteur'!H23)</f>
        <v/>
      </c>
      <c r="I19" s="36" t="str">
        <f>IF('Relevé compteur'!J23="","",'Relevé compteur'!J23-'Relevé compteur'!I23)</f>
        <v/>
      </c>
      <c r="J19" s="36" t="str">
        <f>IF('Relevé compteur'!K23="","",'Relevé compteur'!K23-'Relevé compteur'!J23)</f>
        <v/>
      </c>
      <c r="K19" s="36" t="str">
        <f>IF('Relevé compteur'!L23="","",'Relevé compteur'!L23-'Relevé compteur'!K23)</f>
        <v/>
      </c>
      <c r="L19" s="36" t="str">
        <f>IF('Relevé compteur'!M23="","",'Relevé compteur'!M23-'Relevé compteur'!L23)</f>
        <v/>
      </c>
      <c r="M19" s="36" t="str">
        <f>IF('Relevé compteur'!N23="","",'Relevé compteur'!N23-'Relevé compteur'!M23)</f>
        <v/>
      </c>
      <c r="N19" s="36" t="str">
        <f>IF('Relevé compteur'!O23="","",'Relevé compteur'!O23-'Relevé compteur'!N23)</f>
        <v/>
      </c>
      <c r="O19" s="45" t="str">
        <f>IF('Relevé compteur'!P23="","",'Relevé compteur'!P23-'Relevé compteur'!O23)</f>
        <v/>
      </c>
      <c r="P19" s="41">
        <f t="shared" ref="P19:P22" si="4">SUM(D19:O19)</f>
        <v>0</v>
      </c>
    </row>
    <row r="20" spans="2:16" ht="50.25" customHeight="1" x14ac:dyDescent="0.3">
      <c r="B20" s="86"/>
      <c r="C20" s="38" t="str">
        <f t="shared" si="3"/>
        <v>Consommation d'eau chaude sanitaire</v>
      </c>
      <c r="D20" s="52" t="str">
        <f>IF('Relevé compteur'!E24="","",'Relevé compteur'!E24-'Relevé compteur'!D24)</f>
        <v/>
      </c>
      <c r="E20" s="53" t="str">
        <f>IF('Relevé compteur'!F24="","",'Relevé compteur'!F24-'Relevé compteur'!E24)</f>
        <v/>
      </c>
      <c r="F20" s="53" t="str">
        <f>IF('Relevé compteur'!G24="","",'Relevé compteur'!G24-'Relevé compteur'!F24)</f>
        <v/>
      </c>
      <c r="G20" s="53" t="str">
        <f>IF('Relevé compteur'!H24="","",'Relevé compteur'!H24-'Relevé compteur'!G24)</f>
        <v/>
      </c>
      <c r="H20" s="53" t="str">
        <f>IF('Relevé compteur'!I24="","",'Relevé compteur'!I24-'Relevé compteur'!H24)</f>
        <v/>
      </c>
      <c r="I20" s="53" t="str">
        <f>IF('Relevé compteur'!J24="","",'Relevé compteur'!J24-'Relevé compteur'!I24)</f>
        <v/>
      </c>
      <c r="J20" s="53" t="str">
        <f>IF('Relevé compteur'!K24="","",'Relevé compteur'!K24-'Relevé compteur'!J24)</f>
        <v/>
      </c>
      <c r="K20" s="53" t="str">
        <f>IF('Relevé compteur'!L24="","",'Relevé compteur'!L24-'Relevé compteur'!K24)</f>
        <v/>
      </c>
      <c r="L20" s="53" t="str">
        <f>IF('Relevé compteur'!M24="","",'Relevé compteur'!M24-'Relevé compteur'!L24)</f>
        <v/>
      </c>
      <c r="M20" s="53" t="str">
        <f>IF('Relevé compteur'!N24="","",'Relevé compteur'!N24-'Relevé compteur'!M24)</f>
        <v/>
      </c>
      <c r="N20" s="53" t="str">
        <f>IF('Relevé compteur'!O24="","",'Relevé compteur'!O24-'Relevé compteur'!N24)</f>
        <v/>
      </c>
      <c r="O20" s="54" t="str">
        <f>IF('Relevé compteur'!P24="","",'Relevé compteur'!P24-'Relevé compteur'!O24)</f>
        <v/>
      </c>
      <c r="P20" s="55">
        <f t="shared" si="4"/>
        <v>0</v>
      </c>
    </row>
    <row r="21" spans="2:16" ht="50.25" customHeight="1" x14ac:dyDescent="0.3">
      <c r="B21" s="86"/>
      <c r="C21" s="38" t="str">
        <f t="shared" si="3"/>
        <v>Consommation en électricité spécifique</v>
      </c>
      <c r="D21" s="44" t="str">
        <f>IF('Relevé compteur'!E25="","",'Relevé compteur'!E25-'Relevé compteur'!D25)</f>
        <v/>
      </c>
      <c r="E21" s="36" t="str">
        <f>IF('Relevé compteur'!F25="","",'Relevé compteur'!F25-'Relevé compteur'!E25)</f>
        <v/>
      </c>
      <c r="F21" s="36" t="str">
        <f>IF('Relevé compteur'!G25="","",'Relevé compteur'!G25-'Relevé compteur'!F25)</f>
        <v/>
      </c>
      <c r="G21" s="36" t="str">
        <f>IF('Relevé compteur'!H25="","",'Relevé compteur'!H25-'Relevé compteur'!G25)</f>
        <v/>
      </c>
      <c r="H21" s="36" t="str">
        <f>IF('Relevé compteur'!I25="","",'Relevé compteur'!I25-'Relevé compteur'!H25)</f>
        <v/>
      </c>
      <c r="I21" s="36" t="str">
        <f>IF('Relevé compteur'!J25="","",'Relevé compteur'!J25-'Relevé compteur'!I25)</f>
        <v/>
      </c>
      <c r="J21" s="36" t="str">
        <f>IF('Relevé compteur'!K25="","",'Relevé compteur'!K25-'Relevé compteur'!J25)</f>
        <v/>
      </c>
      <c r="K21" s="36" t="str">
        <f>IF('Relevé compteur'!L25="","",'Relevé compteur'!L25-'Relevé compteur'!K25)</f>
        <v/>
      </c>
      <c r="L21" s="36" t="str">
        <f>IF('Relevé compteur'!M25="","",'Relevé compteur'!M25-'Relevé compteur'!L25)</f>
        <v/>
      </c>
      <c r="M21" s="36" t="str">
        <f>IF('Relevé compteur'!N25="","",'Relevé compteur'!N25-'Relevé compteur'!M25)</f>
        <v/>
      </c>
      <c r="N21" s="36" t="str">
        <f>IF('Relevé compteur'!O25="","",'Relevé compteur'!O25-'Relevé compteur'!N25)</f>
        <v/>
      </c>
      <c r="O21" s="45" t="str">
        <f>IF('Relevé compteur'!P25="","",'Relevé compteur'!P25-'Relevé compteur'!O25)</f>
        <v/>
      </c>
      <c r="P21" s="41">
        <f t="shared" si="4"/>
        <v>0</v>
      </c>
    </row>
    <row r="22" spans="2:16" ht="50.25" customHeight="1" x14ac:dyDescent="0.3">
      <c r="B22" s="87"/>
      <c r="C22" s="38" t="str">
        <f t="shared" si="3"/>
        <v>Consommation pour le rafraichissement</v>
      </c>
      <c r="D22" s="56" t="str">
        <f>IF('Relevé compteur'!E26="","",'Relevé compteur'!E26-'Relevé compteur'!D26)</f>
        <v/>
      </c>
      <c r="E22" s="57" t="str">
        <f>IF('Relevé compteur'!F26="","",'Relevé compteur'!F26-'Relevé compteur'!E26)</f>
        <v/>
      </c>
      <c r="F22" s="57" t="str">
        <f>IF('Relevé compteur'!G26="","",'Relevé compteur'!G26-'Relevé compteur'!F26)</f>
        <v/>
      </c>
      <c r="G22" s="57" t="str">
        <f>IF('Relevé compteur'!H26="","",'Relevé compteur'!H26-'Relevé compteur'!G26)</f>
        <v/>
      </c>
      <c r="H22" s="57" t="str">
        <f>IF('Relevé compteur'!I26="","",'Relevé compteur'!I26-'Relevé compteur'!H26)</f>
        <v/>
      </c>
      <c r="I22" s="57" t="str">
        <f>IF('Relevé compteur'!J26="","",'Relevé compteur'!J26-'Relevé compteur'!I26)</f>
        <v/>
      </c>
      <c r="J22" s="57" t="str">
        <f>IF('Relevé compteur'!K26="","",'Relevé compteur'!K26-'Relevé compteur'!J26)</f>
        <v/>
      </c>
      <c r="K22" s="57" t="str">
        <f>IF('Relevé compteur'!L26="","",'Relevé compteur'!L26-'Relevé compteur'!K26)</f>
        <v/>
      </c>
      <c r="L22" s="57" t="str">
        <f>IF('Relevé compteur'!M26="","",'Relevé compteur'!M26-'Relevé compteur'!L26)</f>
        <v/>
      </c>
      <c r="M22" s="57" t="str">
        <f>IF('Relevé compteur'!N26="","",'Relevé compteur'!N26-'Relevé compteur'!M26)</f>
        <v/>
      </c>
      <c r="N22" s="57" t="str">
        <f>IF('Relevé compteur'!O26="","",'Relevé compteur'!O26-'Relevé compteur'!N26)</f>
        <v/>
      </c>
      <c r="O22" s="58" t="str">
        <f>IF('Relevé compteur'!P26="","",'Relevé compteur'!P26-'Relevé compteur'!O26)</f>
        <v/>
      </c>
      <c r="P22" s="59">
        <f t="shared" si="4"/>
        <v>0</v>
      </c>
    </row>
    <row r="23" spans="2:16" ht="50.25" customHeight="1" thickBot="1" x14ac:dyDescent="0.35">
      <c r="B23" s="88"/>
      <c r="C23" s="39" t="str">
        <f>C16</f>
        <v>Consommation pour le chauffage</v>
      </c>
      <c r="D23" s="60" t="str">
        <f>IF('Relevé compteur'!E27="","",'Relevé compteur'!E27-'Relevé compteur'!D27)</f>
        <v/>
      </c>
      <c r="E23" s="61" t="str">
        <f>IF('Relevé compteur'!F27="","",'Relevé compteur'!F27-'Relevé compteur'!E27)</f>
        <v/>
      </c>
      <c r="F23" s="61" t="str">
        <f>IF('Relevé compteur'!G27="","",'Relevé compteur'!G27-'Relevé compteur'!F27)</f>
        <v/>
      </c>
      <c r="G23" s="61" t="str">
        <f>IF('Relevé compteur'!H27="","",'Relevé compteur'!H27-'Relevé compteur'!G27)</f>
        <v/>
      </c>
      <c r="H23" s="61" t="str">
        <f>IF('Relevé compteur'!I27="","",'Relevé compteur'!I27-'Relevé compteur'!H27)</f>
        <v/>
      </c>
      <c r="I23" s="61" t="str">
        <f>IF('Relevé compteur'!J27="","",'Relevé compteur'!J27-'Relevé compteur'!I27)</f>
        <v/>
      </c>
      <c r="J23" s="61" t="str">
        <f>IF('Relevé compteur'!K27="","",'Relevé compteur'!K27-'Relevé compteur'!J27)</f>
        <v/>
      </c>
      <c r="K23" s="61" t="str">
        <f>IF('Relevé compteur'!L27="","",'Relevé compteur'!L27-'Relevé compteur'!K27)</f>
        <v/>
      </c>
      <c r="L23" s="61" t="str">
        <f>IF('Relevé compteur'!M27="","",'Relevé compteur'!M27-'Relevé compteur'!L27)</f>
        <v/>
      </c>
      <c r="M23" s="61" t="str">
        <f>IF('Relevé compteur'!N27="","",'Relevé compteur'!N27-'Relevé compteur'!M27)</f>
        <v/>
      </c>
      <c r="N23" s="61" t="str">
        <f>IF('Relevé compteur'!O27="","",'Relevé compteur'!O27-'Relevé compteur'!N27)</f>
        <v/>
      </c>
      <c r="O23" s="62" t="str">
        <f>IF('Relevé compteur'!P27="","",'Relevé compteur'!P27-'Relevé compteur'!O27)</f>
        <v/>
      </c>
      <c r="P23" s="63">
        <f>SUM(D23:O23)</f>
        <v>0</v>
      </c>
    </row>
    <row r="24" spans="2:16" ht="50.25" customHeight="1" x14ac:dyDescent="0.3">
      <c r="B24" s="85" t="str">
        <f>'Relevé compteur'!B28</f>
        <v>2019/2019</v>
      </c>
      <c r="C24" s="37" t="str">
        <f>C17</f>
        <v>Consommation de la ventilation</v>
      </c>
      <c r="D24" s="42" t="str">
        <f>IF('Relevé compteur'!E28="","",'Relevé compteur'!E28-'Relevé compteur'!D28)</f>
        <v/>
      </c>
      <c r="E24" s="35" t="str">
        <f>IF('Relevé compteur'!F28="","",'Relevé compteur'!F28-'Relevé compteur'!E28)</f>
        <v/>
      </c>
      <c r="F24" s="35" t="str">
        <f>IF('Relevé compteur'!G28="","",'Relevé compteur'!G28-'Relevé compteur'!F28)</f>
        <v/>
      </c>
      <c r="G24" s="35" t="str">
        <f>IF('Relevé compteur'!H28="","",'Relevé compteur'!H28-'Relevé compteur'!G28)</f>
        <v/>
      </c>
      <c r="H24" s="35" t="str">
        <f>IF('Relevé compteur'!I28="","",'Relevé compteur'!I28-'Relevé compteur'!H28)</f>
        <v/>
      </c>
      <c r="I24" s="35" t="str">
        <f>IF('Relevé compteur'!J28="","",'Relevé compteur'!J28-'Relevé compteur'!I28)</f>
        <v/>
      </c>
      <c r="J24" s="35" t="str">
        <f>IF('Relevé compteur'!K28="","",'Relevé compteur'!K28-'Relevé compteur'!J28)</f>
        <v/>
      </c>
      <c r="K24" s="35" t="str">
        <f>IF('Relevé compteur'!L28="","",'Relevé compteur'!L28-'Relevé compteur'!K28)</f>
        <v/>
      </c>
      <c r="L24" s="35" t="str">
        <f>IF('Relevé compteur'!M28="","",'Relevé compteur'!M28-'Relevé compteur'!L28)</f>
        <v/>
      </c>
      <c r="M24" s="35" t="str">
        <f>IF('Relevé compteur'!N28="","",'Relevé compteur'!N28-'Relevé compteur'!M28)</f>
        <v/>
      </c>
      <c r="N24" s="35" t="str">
        <f>IF('Relevé compteur'!O28="","",'Relevé compteur'!O28-'Relevé compteur'!N28)</f>
        <v/>
      </c>
      <c r="O24" s="43" t="str">
        <f>IF('Relevé compteur'!P28="","",'Relevé compteur'!P28-'Relevé compteur'!O28)</f>
        <v/>
      </c>
      <c r="P24" s="40">
        <f>SUM(D24:O24)</f>
        <v>0</v>
      </c>
    </row>
    <row r="25" spans="2:16" ht="50.25" customHeight="1" x14ac:dyDescent="0.3">
      <c r="B25" s="86"/>
      <c r="C25" s="38" t="str">
        <f>C18</f>
        <v xml:space="preserve">Consommation des auxiliaires </v>
      </c>
      <c r="D25" s="44" t="str">
        <f>IF('Relevé compteur'!E29="","",'Relevé compteur'!E29-'Relevé compteur'!D29)</f>
        <v/>
      </c>
      <c r="E25" s="36" t="str">
        <f>IF('Relevé compteur'!F29="","",'Relevé compteur'!F29-'Relevé compteur'!E29)</f>
        <v/>
      </c>
      <c r="F25" s="36" t="str">
        <f>IF('Relevé compteur'!G29="","",'Relevé compteur'!G29-'Relevé compteur'!F29)</f>
        <v/>
      </c>
      <c r="G25" s="36" t="str">
        <f>IF('Relevé compteur'!H29="","",'Relevé compteur'!H29-'Relevé compteur'!G29)</f>
        <v/>
      </c>
      <c r="H25" s="36" t="str">
        <f>IF('Relevé compteur'!I29="","",'Relevé compteur'!I29-'Relevé compteur'!H29)</f>
        <v/>
      </c>
      <c r="I25" s="36" t="str">
        <f>IF('Relevé compteur'!J29="","",'Relevé compteur'!J29-'Relevé compteur'!I29)</f>
        <v/>
      </c>
      <c r="J25" s="36" t="str">
        <f>IF('Relevé compteur'!K29="","",'Relevé compteur'!K29-'Relevé compteur'!J29)</f>
        <v/>
      </c>
      <c r="K25" s="36" t="str">
        <f>IF('Relevé compteur'!L29="","",'Relevé compteur'!L29-'Relevé compteur'!K29)</f>
        <v/>
      </c>
      <c r="L25" s="36" t="str">
        <f>IF('Relevé compteur'!M29="","",'Relevé compteur'!M29-'Relevé compteur'!L29)</f>
        <v/>
      </c>
      <c r="M25" s="36" t="str">
        <f>IF('Relevé compteur'!N29="","",'Relevé compteur'!N29-'Relevé compteur'!M29)</f>
        <v/>
      </c>
      <c r="N25" s="36" t="str">
        <f>IF('Relevé compteur'!O29="","",'Relevé compteur'!O29-'Relevé compteur'!N29)</f>
        <v/>
      </c>
      <c r="O25" s="45" t="str">
        <f>IF('Relevé compteur'!P29="","",'Relevé compteur'!P29-'Relevé compteur'!O29)</f>
        <v/>
      </c>
      <c r="P25" s="41">
        <f>SUM(D25:O25)</f>
        <v>0</v>
      </c>
    </row>
    <row r="26" spans="2:16" ht="50.25" customHeight="1" x14ac:dyDescent="0.3">
      <c r="B26" s="86"/>
      <c r="C26" s="38" t="str">
        <f t="shared" ref="C26:C29" si="5">C19</f>
        <v>Consommation de l'éclairage</v>
      </c>
      <c r="D26" s="44" t="str">
        <f>IF('Relevé compteur'!E30="","",'Relevé compteur'!E30-'Relevé compteur'!D30)</f>
        <v/>
      </c>
      <c r="E26" s="36" t="str">
        <f>IF('Relevé compteur'!F30="","",'Relevé compteur'!F30-'Relevé compteur'!E30)</f>
        <v/>
      </c>
      <c r="F26" s="36" t="str">
        <f>IF('Relevé compteur'!G30="","",'Relevé compteur'!G30-'Relevé compteur'!F30)</f>
        <v/>
      </c>
      <c r="G26" s="36" t="str">
        <f>IF('Relevé compteur'!H30="","",'Relevé compteur'!H30-'Relevé compteur'!G30)</f>
        <v/>
      </c>
      <c r="H26" s="36" t="str">
        <f>IF('Relevé compteur'!I30="","",'Relevé compteur'!I30-'Relevé compteur'!H30)</f>
        <v/>
      </c>
      <c r="I26" s="36" t="str">
        <f>IF('Relevé compteur'!J30="","",'Relevé compteur'!J30-'Relevé compteur'!I30)</f>
        <v/>
      </c>
      <c r="J26" s="36" t="str">
        <f>IF('Relevé compteur'!K30="","",'Relevé compteur'!K30-'Relevé compteur'!J30)</f>
        <v/>
      </c>
      <c r="K26" s="36" t="str">
        <f>IF('Relevé compteur'!L30="","",'Relevé compteur'!L30-'Relevé compteur'!K30)</f>
        <v/>
      </c>
      <c r="L26" s="36" t="str">
        <f>IF('Relevé compteur'!M30="","",'Relevé compteur'!M30-'Relevé compteur'!L30)</f>
        <v/>
      </c>
      <c r="M26" s="36" t="str">
        <f>IF('Relevé compteur'!N30="","",'Relevé compteur'!N30-'Relevé compteur'!M30)</f>
        <v/>
      </c>
      <c r="N26" s="36" t="str">
        <f>IF('Relevé compteur'!O30="","",'Relevé compteur'!O30-'Relevé compteur'!N30)</f>
        <v/>
      </c>
      <c r="O26" s="45" t="str">
        <f>IF('Relevé compteur'!P30="","",'Relevé compteur'!P30-'Relevé compteur'!O30)</f>
        <v/>
      </c>
      <c r="P26" s="41">
        <f t="shared" ref="P26:P29" si="6">SUM(D26:O26)</f>
        <v>0</v>
      </c>
    </row>
    <row r="27" spans="2:16" ht="50.25" customHeight="1" x14ac:dyDescent="0.3">
      <c r="B27" s="86"/>
      <c r="C27" s="38" t="str">
        <f t="shared" si="5"/>
        <v>Consommation d'eau chaude sanitaire</v>
      </c>
      <c r="D27" s="52" t="str">
        <f>IF('Relevé compteur'!E31="","",'Relevé compteur'!E31-'Relevé compteur'!D31)</f>
        <v/>
      </c>
      <c r="E27" s="53" t="str">
        <f>IF('Relevé compteur'!F31="","",'Relevé compteur'!F31-'Relevé compteur'!E31)</f>
        <v/>
      </c>
      <c r="F27" s="53" t="str">
        <f>IF('Relevé compteur'!G31="","",'Relevé compteur'!G31-'Relevé compteur'!F31)</f>
        <v/>
      </c>
      <c r="G27" s="53" t="str">
        <f>IF('Relevé compteur'!H31="","",'Relevé compteur'!H31-'Relevé compteur'!G31)</f>
        <v/>
      </c>
      <c r="H27" s="53" t="str">
        <f>IF('Relevé compteur'!I31="","",'Relevé compteur'!I31-'Relevé compteur'!H31)</f>
        <v/>
      </c>
      <c r="I27" s="53" t="str">
        <f>IF('Relevé compteur'!J31="","",'Relevé compteur'!J31-'Relevé compteur'!I31)</f>
        <v/>
      </c>
      <c r="J27" s="53" t="str">
        <f>IF('Relevé compteur'!K31="","",'Relevé compteur'!K31-'Relevé compteur'!J31)</f>
        <v/>
      </c>
      <c r="K27" s="53" t="str">
        <f>IF('Relevé compteur'!L31="","",'Relevé compteur'!L31-'Relevé compteur'!K31)</f>
        <v/>
      </c>
      <c r="L27" s="53" t="str">
        <f>IF('Relevé compteur'!M31="","",'Relevé compteur'!M31-'Relevé compteur'!L31)</f>
        <v/>
      </c>
      <c r="M27" s="53" t="str">
        <f>IF('Relevé compteur'!N31="","",'Relevé compteur'!N31-'Relevé compteur'!M31)</f>
        <v/>
      </c>
      <c r="N27" s="53" t="str">
        <f>IF('Relevé compteur'!O31="","",'Relevé compteur'!O31-'Relevé compteur'!N31)</f>
        <v/>
      </c>
      <c r="O27" s="54" t="str">
        <f>IF('Relevé compteur'!P31="","",'Relevé compteur'!P31-'Relevé compteur'!O31)</f>
        <v/>
      </c>
      <c r="P27" s="55">
        <f t="shared" si="6"/>
        <v>0</v>
      </c>
    </row>
    <row r="28" spans="2:16" ht="50.25" customHeight="1" x14ac:dyDescent="0.3">
      <c r="B28" s="86"/>
      <c r="C28" s="38" t="str">
        <f t="shared" si="5"/>
        <v>Consommation en électricité spécifique</v>
      </c>
      <c r="D28" s="44" t="str">
        <f>IF('Relevé compteur'!E32="","",'Relevé compteur'!E32-'Relevé compteur'!D32)</f>
        <v/>
      </c>
      <c r="E28" s="36" t="str">
        <f>IF('Relevé compteur'!F32="","",'Relevé compteur'!F32-'Relevé compteur'!E32)</f>
        <v/>
      </c>
      <c r="F28" s="36" t="str">
        <f>IF('Relevé compteur'!G32="","",'Relevé compteur'!G32-'Relevé compteur'!F32)</f>
        <v/>
      </c>
      <c r="G28" s="36" t="str">
        <f>IF('Relevé compteur'!H32="","",'Relevé compteur'!H32-'Relevé compteur'!G32)</f>
        <v/>
      </c>
      <c r="H28" s="36" t="str">
        <f>IF('Relevé compteur'!I32="","",'Relevé compteur'!I32-'Relevé compteur'!H32)</f>
        <v/>
      </c>
      <c r="I28" s="36" t="str">
        <f>IF('Relevé compteur'!J32="","",'Relevé compteur'!J32-'Relevé compteur'!I32)</f>
        <v/>
      </c>
      <c r="J28" s="36" t="str">
        <f>IF('Relevé compteur'!K32="","",'Relevé compteur'!K32-'Relevé compteur'!J32)</f>
        <v/>
      </c>
      <c r="K28" s="36" t="str">
        <f>IF('Relevé compteur'!L32="","",'Relevé compteur'!L32-'Relevé compteur'!K32)</f>
        <v/>
      </c>
      <c r="L28" s="36" t="str">
        <f>IF('Relevé compteur'!M32="","",'Relevé compteur'!M32-'Relevé compteur'!L32)</f>
        <v/>
      </c>
      <c r="M28" s="36" t="str">
        <f>IF('Relevé compteur'!N32="","",'Relevé compteur'!N32-'Relevé compteur'!M32)</f>
        <v/>
      </c>
      <c r="N28" s="36" t="str">
        <f>IF('Relevé compteur'!O32="","",'Relevé compteur'!O32-'Relevé compteur'!N32)</f>
        <v/>
      </c>
      <c r="O28" s="45" t="str">
        <f>IF('Relevé compteur'!P32="","",'Relevé compteur'!P32-'Relevé compteur'!O32)</f>
        <v/>
      </c>
      <c r="P28" s="41">
        <f t="shared" si="6"/>
        <v>0</v>
      </c>
    </row>
    <row r="29" spans="2:16" ht="50.25" customHeight="1" x14ac:dyDescent="0.3">
      <c r="B29" s="87"/>
      <c r="C29" s="38" t="str">
        <f t="shared" si="5"/>
        <v>Consommation pour le rafraichissement</v>
      </c>
      <c r="D29" s="56" t="str">
        <f>IF('Relevé compteur'!E33="","",'Relevé compteur'!E33-'Relevé compteur'!D33)</f>
        <v/>
      </c>
      <c r="E29" s="57" t="str">
        <f>IF('Relevé compteur'!F33="","",'Relevé compteur'!F33-'Relevé compteur'!E33)</f>
        <v/>
      </c>
      <c r="F29" s="57" t="str">
        <f>IF('Relevé compteur'!G33="","",'Relevé compteur'!G33-'Relevé compteur'!F33)</f>
        <v/>
      </c>
      <c r="G29" s="57" t="str">
        <f>IF('Relevé compteur'!H33="","",'Relevé compteur'!H33-'Relevé compteur'!G33)</f>
        <v/>
      </c>
      <c r="H29" s="57" t="str">
        <f>IF('Relevé compteur'!I33="","",'Relevé compteur'!I33-'Relevé compteur'!H33)</f>
        <v/>
      </c>
      <c r="I29" s="57" t="str">
        <f>IF('Relevé compteur'!J33="","",'Relevé compteur'!J33-'Relevé compteur'!I33)</f>
        <v/>
      </c>
      <c r="J29" s="57" t="str">
        <f>IF('Relevé compteur'!K33="","",'Relevé compteur'!K33-'Relevé compteur'!J33)</f>
        <v/>
      </c>
      <c r="K29" s="57" t="str">
        <f>IF('Relevé compteur'!L33="","",'Relevé compteur'!L33-'Relevé compteur'!K33)</f>
        <v/>
      </c>
      <c r="L29" s="57" t="str">
        <f>IF('Relevé compteur'!M33="","",'Relevé compteur'!M33-'Relevé compteur'!L33)</f>
        <v/>
      </c>
      <c r="M29" s="57" t="str">
        <f>IF('Relevé compteur'!N33="","",'Relevé compteur'!N33-'Relevé compteur'!M33)</f>
        <v/>
      </c>
      <c r="N29" s="57" t="str">
        <f>IF('Relevé compteur'!O33="","",'Relevé compteur'!O33-'Relevé compteur'!N33)</f>
        <v/>
      </c>
      <c r="O29" s="58" t="str">
        <f>IF('Relevé compteur'!P33="","",'Relevé compteur'!P33-'Relevé compteur'!O33)</f>
        <v/>
      </c>
      <c r="P29" s="59">
        <f t="shared" si="6"/>
        <v>0</v>
      </c>
    </row>
    <row r="30" spans="2:16" ht="50.25" customHeight="1" thickBot="1" x14ac:dyDescent="0.35">
      <c r="B30" s="88"/>
      <c r="C30" s="39" t="str">
        <f>C23</f>
        <v>Consommation pour le chauffage</v>
      </c>
      <c r="D30" s="60" t="str">
        <f>IF('Relevé compteur'!E34="","",'Relevé compteur'!E34-'Relevé compteur'!D34)</f>
        <v/>
      </c>
      <c r="E30" s="61" t="str">
        <f>IF('Relevé compteur'!F34="","",'Relevé compteur'!F34-'Relevé compteur'!E34)</f>
        <v/>
      </c>
      <c r="F30" s="61" t="str">
        <f>IF('Relevé compteur'!G34="","",'Relevé compteur'!G34-'Relevé compteur'!F34)</f>
        <v/>
      </c>
      <c r="G30" s="61" t="str">
        <f>IF('Relevé compteur'!H34="","",'Relevé compteur'!H34-'Relevé compteur'!G34)</f>
        <v/>
      </c>
      <c r="H30" s="61" t="str">
        <f>IF('Relevé compteur'!I34="","",'Relevé compteur'!I34-'Relevé compteur'!H34)</f>
        <v/>
      </c>
      <c r="I30" s="61" t="str">
        <f>IF('Relevé compteur'!J34="","",'Relevé compteur'!J34-'Relevé compteur'!I34)</f>
        <v/>
      </c>
      <c r="J30" s="61" t="str">
        <f>IF('Relevé compteur'!K34="","",'Relevé compteur'!K34-'Relevé compteur'!J34)</f>
        <v/>
      </c>
      <c r="K30" s="61" t="str">
        <f>IF('Relevé compteur'!L34="","",'Relevé compteur'!L34-'Relevé compteur'!K34)</f>
        <v/>
      </c>
      <c r="L30" s="61" t="str">
        <f>IF('Relevé compteur'!M34="","",'Relevé compteur'!M34-'Relevé compteur'!L34)</f>
        <v/>
      </c>
      <c r="M30" s="61" t="str">
        <f>IF('Relevé compteur'!N34="","",'Relevé compteur'!N34-'Relevé compteur'!M34)</f>
        <v/>
      </c>
      <c r="N30" s="61" t="str">
        <f>IF('Relevé compteur'!O34="","",'Relevé compteur'!O34-'Relevé compteur'!N34)</f>
        <v/>
      </c>
      <c r="O30" s="62" t="str">
        <f>IF('Relevé compteur'!P34="","",'Relevé compteur'!P34-'Relevé compteur'!O34)</f>
        <v/>
      </c>
      <c r="P30" s="63">
        <f>SUM(D30:O30)</f>
        <v>0</v>
      </c>
    </row>
    <row r="31" spans="2:16" ht="50.25" customHeight="1" x14ac:dyDescent="0.3">
      <c r="B31" s="85" t="str">
        <f>'Relevé compteur'!B35</f>
        <v>2020/2020</v>
      </c>
      <c r="C31" s="37" t="str">
        <f>C24</f>
        <v>Consommation de la ventilation</v>
      </c>
      <c r="D31" s="42" t="str">
        <f>IF('Relevé compteur'!E35="","",'Relevé compteur'!E35-'Relevé compteur'!D35)</f>
        <v/>
      </c>
      <c r="E31" s="35" t="str">
        <f>IF('Relevé compteur'!F35="","",'Relevé compteur'!F35-'Relevé compteur'!E35)</f>
        <v/>
      </c>
      <c r="F31" s="35" t="str">
        <f>IF('Relevé compteur'!G35="","",'Relevé compteur'!G35-'Relevé compteur'!F35)</f>
        <v/>
      </c>
      <c r="G31" s="35" t="str">
        <f>IF('Relevé compteur'!H35="","",'Relevé compteur'!H35-'Relevé compteur'!G35)</f>
        <v/>
      </c>
      <c r="H31" s="35" t="str">
        <f>IF('Relevé compteur'!I35="","",'Relevé compteur'!I35-'Relevé compteur'!H35)</f>
        <v/>
      </c>
      <c r="I31" s="35" t="str">
        <f>IF('Relevé compteur'!J35="","",'Relevé compteur'!J35-'Relevé compteur'!I35)</f>
        <v/>
      </c>
      <c r="J31" s="35" t="str">
        <f>IF('Relevé compteur'!K35="","",'Relevé compteur'!K35-'Relevé compteur'!J35)</f>
        <v/>
      </c>
      <c r="K31" s="35" t="str">
        <f>IF('Relevé compteur'!L35="","",'Relevé compteur'!L35-'Relevé compteur'!K35)</f>
        <v/>
      </c>
      <c r="L31" s="35" t="str">
        <f>IF('Relevé compteur'!M35="","",'Relevé compteur'!M35-'Relevé compteur'!L35)</f>
        <v/>
      </c>
      <c r="M31" s="35" t="str">
        <f>IF('Relevé compteur'!N35="","",'Relevé compteur'!N35-'Relevé compteur'!M35)</f>
        <v/>
      </c>
      <c r="N31" s="35" t="str">
        <f>IF('Relevé compteur'!O35="","",'Relevé compteur'!O35-'Relevé compteur'!N35)</f>
        <v/>
      </c>
      <c r="O31" s="43" t="str">
        <f>IF('Relevé compteur'!P35="","",'Relevé compteur'!P35-'Relevé compteur'!O35)</f>
        <v/>
      </c>
      <c r="P31" s="40">
        <f>SUM(D31:O31)</f>
        <v>0</v>
      </c>
    </row>
    <row r="32" spans="2:16" ht="50.25" customHeight="1" x14ac:dyDescent="0.3">
      <c r="B32" s="86"/>
      <c r="C32" s="38" t="str">
        <f>C25</f>
        <v xml:space="preserve">Consommation des auxiliaires </v>
      </c>
      <c r="D32" s="44" t="str">
        <f>IF('Relevé compteur'!E36="","",'Relevé compteur'!E36-'Relevé compteur'!D36)</f>
        <v/>
      </c>
      <c r="E32" s="36" t="str">
        <f>IF('Relevé compteur'!F36="","",'Relevé compteur'!F36-'Relevé compteur'!E36)</f>
        <v/>
      </c>
      <c r="F32" s="36" t="str">
        <f>IF('Relevé compteur'!G36="","",'Relevé compteur'!G36-'Relevé compteur'!F36)</f>
        <v/>
      </c>
      <c r="G32" s="36" t="str">
        <f>IF('Relevé compteur'!H36="","",'Relevé compteur'!H36-'Relevé compteur'!G36)</f>
        <v/>
      </c>
      <c r="H32" s="36" t="str">
        <f>IF('Relevé compteur'!I36="","",'Relevé compteur'!I36-'Relevé compteur'!H36)</f>
        <v/>
      </c>
      <c r="I32" s="36" t="str">
        <f>IF('Relevé compteur'!J36="","",'Relevé compteur'!J36-'Relevé compteur'!I36)</f>
        <v/>
      </c>
      <c r="J32" s="36" t="str">
        <f>IF('Relevé compteur'!K36="","",'Relevé compteur'!K36-'Relevé compteur'!J36)</f>
        <v/>
      </c>
      <c r="K32" s="36" t="str">
        <f>IF('Relevé compteur'!L36="","",'Relevé compteur'!L36-'Relevé compteur'!K36)</f>
        <v/>
      </c>
      <c r="L32" s="36" t="str">
        <f>IF('Relevé compteur'!M36="","",'Relevé compteur'!M36-'Relevé compteur'!L36)</f>
        <v/>
      </c>
      <c r="M32" s="36" t="str">
        <f>IF('Relevé compteur'!N36="","",'Relevé compteur'!N36-'Relevé compteur'!M36)</f>
        <v/>
      </c>
      <c r="N32" s="36" t="str">
        <f>IF('Relevé compteur'!O36="","",'Relevé compteur'!O36-'Relevé compteur'!N36)</f>
        <v/>
      </c>
      <c r="O32" s="45" t="str">
        <f>IF('Relevé compteur'!P36="","",'Relevé compteur'!P36-'Relevé compteur'!O36)</f>
        <v/>
      </c>
      <c r="P32" s="41">
        <f>SUM(D32:O32)</f>
        <v>0</v>
      </c>
    </row>
    <row r="33" spans="2:16" ht="50.25" customHeight="1" x14ac:dyDescent="0.3">
      <c r="B33" s="86"/>
      <c r="C33" s="38" t="str">
        <f t="shared" ref="C33:C36" si="7">C26</f>
        <v>Consommation de l'éclairage</v>
      </c>
      <c r="D33" s="44" t="str">
        <f>IF('Relevé compteur'!E37="","",'Relevé compteur'!E37-'Relevé compteur'!D37)</f>
        <v/>
      </c>
      <c r="E33" s="36" t="str">
        <f>IF('Relevé compteur'!F37="","",'Relevé compteur'!F37-'Relevé compteur'!E37)</f>
        <v/>
      </c>
      <c r="F33" s="36" t="str">
        <f>IF('Relevé compteur'!G37="","",'Relevé compteur'!G37-'Relevé compteur'!F37)</f>
        <v/>
      </c>
      <c r="G33" s="36" t="str">
        <f>IF('Relevé compteur'!H37="","",'Relevé compteur'!H37-'Relevé compteur'!G37)</f>
        <v/>
      </c>
      <c r="H33" s="36" t="str">
        <f>IF('Relevé compteur'!I37="","",'Relevé compteur'!I37-'Relevé compteur'!H37)</f>
        <v/>
      </c>
      <c r="I33" s="36" t="str">
        <f>IF('Relevé compteur'!J37="","",'Relevé compteur'!J37-'Relevé compteur'!I37)</f>
        <v/>
      </c>
      <c r="J33" s="36" t="str">
        <f>IF('Relevé compteur'!K37="","",'Relevé compteur'!K37-'Relevé compteur'!J37)</f>
        <v/>
      </c>
      <c r="K33" s="36" t="str">
        <f>IF('Relevé compteur'!L37="","",'Relevé compteur'!L37-'Relevé compteur'!K37)</f>
        <v/>
      </c>
      <c r="L33" s="36" t="str">
        <f>IF('Relevé compteur'!M37="","",'Relevé compteur'!M37-'Relevé compteur'!L37)</f>
        <v/>
      </c>
      <c r="M33" s="36" t="str">
        <f>IF('Relevé compteur'!N37="","",'Relevé compteur'!N37-'Relevé compteur'!M37)</f>
        <v/>
      </c>
      <c r="N33" s="36" t="str">
        <f>IF('Relevé compteur'!O37="","",'Relevé compteur'!O37-'Relevé compteur'!N37)</f>
        <v/>
      </c>
      <c r="O33" s="45" t="str">
        <f>IF('Relevé compteur'!P37="","",'Relevé compteur'!P37-'Relevé compteur'!O37)</f>
        <v/>
      </c>
      <c r="P33" s="41">
        <f t="shared" ref="P33:P36" si="8">SUM(D33:O33)</f>
        <v>0</v>
      </c>
    </row>
    <row r="34" spans="2:16" ht="50.25" customHeight="1" x14ac:dyDescent="0.3">
      <c r="B34" s="86"/>
      <c r="C34" s="38" t="str">
        <f t="shared" si="7"/>
        <v>Consommation d'eau chaude sanitaire</v>
      </c>
      <c r="D34" s="52" t="str">
        <f>IF('Relevé compteur'!E38="","",'Relevé compteur'!E38-'Relevé compteur'!D38)</f>
        <v/>
      </c>
      <c r="E34" s="53" t="str">
        <f>IF('Relevé compteur'!F38="","",'Relevé compteur'!F38-'Relevé compteur'!E38)</f>
        <v/>
      </c>
      <c r="F34" s="53" t="str">
        <f>IF('Relevé compteur'!G38="","",'Relevé compteur'!G38-'Relevé compteur'!F38)</f>
        <v/>
      </c>
      <c r="G34" s="53" t="str">
        <f>IF('Relevé compteur'!H38="","",'Relevé compteur'!H38-'Relevé compteur'!G38)</f>
        <v/>
      </c>
      <c r="H34" s="53" t="str">
        <f>IF('Relevé compteur'!I38="","",'Relevé compteur'!I38-'Relevé compteur'!H38)</f>
        <v/>
      </c>
      <c r="I34" s="53" t="str">
        <f>IF('Relevé compteur'!J38="","",'Relevé compteur'!J38-'Relevé compteur'!I38)</f>
        <v/>
      </c>
      <c r="J34" s="53" t="str">
        <f>IF('Relevé compteur'!K38="","",'Relevé compteur'!K38-'Relevé compteur'!J38)</f>
        <v/>
      </c>
      <c r="K34" s="53" t="str">
        <f>IF('Relevé compteur'!L38="","",'Relevé compteur'!L38-'Relevé compteur'!K38)</f>
        <v/>
      </c>
      <c r="L34" s="53" t="str">
        <f>IF('Relevé compteur'!M38="","",'Relevé compteur'!M38-'Relevé compteur'!L38)</f>
        <v/>
      </c>
      <c r="M34" s="53" t="str">
        <f>IF('Relevé compteur'!N38="","",'Relevé compteur'!N38-'Relevé compteur'!M38)</f>
        <v/>
      </c>
      <c r="N34" s="53" t="str">
        <f>IF('Relevé compteur'!O38="","",'Relevé compteur'!O38-'Relevé compteur'!N38)</f>
        <v/>
      </c>
      <c r="O34" s="54" t="str">
        <f>IF('Relevé compteur'!P38="","",'Relevé compteur'!P38-'Relevé compteur'!O38)</f>
        <v/>
      </c>
      <c r="P34" s="55">
        <f t="shared" si="8"/>
        <v>0</v>
      </c>
    </row>
    <row r="35" spans="2:16" ht="50.25" customHeight="1" x14ac:dyDescent="0.3">
      <c r="B35" s="86"/>
      <c r="C35" s="38" t="str">
        <f t="shared" si="7"/>
        <v>Consommation en électricité spécifique</v>
      </c>
      <c r="D35" s="44" t="str">
        <f>IF('Relevé compteur'!E39="","",'Relevé compteur'!E39-'Relevé compteur'!D39)</f>
        <v/>
      </c>
      <c r="E35" s="36" t="str">
        <f>IF('Relevé compteur'!F39="","",'Relevé compteur'!F39-'Relevé compteur'!E39)</f>
        <v/>
      </c>
      <c r="F35" s="36" t="str">
        <f>IF('Relevé compteur'!G39="","",'Relevé compteur'!G39-'Relevé compteur'!F39)</f>
        <v/>
      </c>
      <c r="G35" s="36" t="str">
        <f>IF('Relevé compteur'!H39="","",'Relevé compteur'!H39-'Relevé compteur'!G39)</f>
        <v/>
      </c>
      <c r="H35" s="36" t="str">
        <f>IF('Relevé compteur'!I39="","",'Relevé compteur'!I39-'Relevé compteur'!H39)</f>
        <v/>
      </c>
      <c r="I35" s="36" t="str">
        <f>IF('Relevé compteur'!J39="","",'Relevé compteur'!J39-'Relevé compteur'!I39)</f>
        <v/>
      </c>
      <c r="J35" s="36" t="str">
        <f>IF('Relevé compteur'!K39="","",'Relevé compteur'!K39-'Relevé compteur'!J39)</f>
        <v/>
      </c>
      <c r="K35" s="36" t="str">
        <f>IF('Relevé compteur'!L39="","",'Relevé compteur'!L39-'Relevé compteur'!K39)</f>
        <v/>
      </c>
      <c r="L35" s="36" t="str">
        <f>IF('Relevé compteur'!M39="","",'Relevé compteur'!M39-'Relevé compteur'!L39)</f>
        <v/>
      </c>
      <c r="M35" s="36" t="str">
        <f>IF('Relevé compteur'!N39="","",'Relevé compteur'!N39-'Relevé compteur'!M39)</f>
        <v/>
      </c>
      <c r="N35" s="36" t="str">
        <f>IF('Relevé compteur'!O39="","",'Relevé compteur'!O39-'Relevé compteur'!N39)</f>
        <v/>
      </c>
      <c r="O35" s="45" t="str">
        <f>IF('Relevé compteur'!P39="","",'Relevé compteur'!P39-'Relevé compteur'!O39)</f>
        <v/>
      </c>
      <c r="P35" s="41">
        <f t="shared" si="8"/>
        <v>0</v>
      </c>
    </row>
    <row r="36" spans="2:16" ht="50.25" customHeight="1" x14ac:dyDescent="0.3">
      <c r="B36" s="87"/>
      <c r="C36" s="38" t="str">
        <f t="shared" si="7"/>
        <v>Consommation pour le rafraichissement</v>
      </c>
      <c r="D36" s="56" t="str">
        <f>IF('Relevé compteur'!E40="","",'Relevé compteur'!E40-'Relevé compteur'!D40)</f>
        <v/>
      </c>
      <c r="E36" s="57" t="str">
        <f>IF('Relevé compteur'!F40="","",'Relevé compteur'!F40-'Relevé compteur'!E40)</f>
        <v/>
      </c>
      <c r="F36" s="57" t="str">
        <f>IF('Relevé compteur'!G40="","",'Relevé compteur'!G40-'Relevé compteur'!F40)</f>
        <v/>
      </c>
      <c r="G36" s="57" t="str">
        <f>IF('Relevé compteur'!H40="","",'Relevé compteur'!H40-'Relevé compteur'!G40)</f>
        <v/>
      </c>
      <c r="H36" s="57" t="str">
        <f>IF('Relevé compteur'!I40="","",'Relevé compteur'!I40-'Relevé compteur'!H40)</f>
        <v/>
      </c>
      <c r="I36" s="57" t="str">
        <f>IF('Relevé compteur'!J40="","",'Relevé compteur'!J40-'Relevé compteur'!I40)</f>
        <v/>
      </c>
      <c r="J36" s="57" t="str">
        <f>IF('Relevé compteur'!K40="","",'Relevé compteur'!K40-'Relevé compteur'!J40)</f>
        <v/>
      </c>
      <c r="K36" s="57" t="str">
        <f>IF('Relevé compteur'!L40="","",'Relevé compteur'!L40-'Relevé compteur'!K40)</f>
        <v/>
      </c>
      <c r="L36" s="57" t="str">
        <f>IF('Relevé compteur'!M40="","",'Relevé compteur'!M40-'Relevé compteur'!L40)</f>
        <v/>
      </c>
      <c r="M36" s="57" t="str">
        <f>IF('Relevé compteur'!N40="","",'Relevé compteur'!N40-'Relevé compteur'!M40)</f>
        <v/>
      </c>
      <c r="N36" s="57" t="str">
        <f>IF('Relevé compteur'!O40="","",'Relevé compteur'!O40-'Relevé compteur'!N40)</f>
        <v/>
      </c>
      <c r="O36" s="58" t="str">
        <f>IF('Relevé compteur'!P40="","",'Relevé compteur'!P40-'Relevé compteur'!O40)</f>
        <v/>
      </c>
      <c r="P36" s="59">
        <f t="shared" si="8"/>
        <v>0</v>
      </c>
    </row>
    <row r="37" spans="2:16" ht="50.25" customHeight="1" thickBot="1" x14ac:dyDescent="0.35">
      <c r="B37" s="88"/>
      <c r="C37" s="39" t="str">
        <f>C30</f>
        <v>Consommation pour le chauffage</v>
      </c>
      <c r="D37" s="60" t="str">
        <f>IF('Relevé compteur'!E41="","",'Relevé compteur'!E41-'Relevé compteur'!D41)</f>
        <v/>
      </c>
      <c r="E37" s="61" t="str">
        <f>IF('Relevé compteur'!F41="","",'Relevé compteur'!F41-'Relevé compteur'!E41)</f>
        <v/>
      </c>
      <c r="F37" s="61" t="str">
        <f>IF('Relevé compteur'!G41="","",'Relevé compteur'!G41-'Relevé compteur'!F41)</f>
        <v/>
      </c>
      <c r="G37" s="61" t="str">
        <f>IF('Relevé compteur'!H41="","",'Relevé compteur'!H41-'Relevé compteur'!G41)</f>
        <v/>
      </c>
      <c r="H37" s="61" t="str">
        <f>IF('Relevé compteur'!I41="","",'Relevé compteur'!I41-'Relevé compteur'!H41)</f>
        <v/>
      </c>
      <c r="I37" s="61" t="str">
        <f>IF('Relevé compteur'!J41="","",'Relevé compteur'!J41-'Relevé compteur'!I41)</f>
        <v/>
      </c>
      <c r="J37" s="61" t="str">
        <f>IF('Relevé compteur'!K41="","",'Relevé compteur'!K41-'Relevé compteur'!J41)</f>
        <v/>
      </c>
      <c r="K37" s="61" t="str">
        <f>IF('Relevé compteur'!L41="","",'Relevé compteur'!L41-'Relevé compteur'!K41)</f>
        <v/>
      </c>
      <c r="L37" s="61" t="str">
        <f>IF('Relevé compteur'!M41="","",'Relevé compteur'!M41-'Relevé compteur'!L41)</f>
        <v/>
      </c>
      <c r="M37" s="61" t="str">
        <f>IF('Relevé compteur'!N41="","",'Relevé compteur'!N41-'Relevé compteur'!M41)</f>
        <v/>
      </c>
      <c r="N37" s="61" t="str">
        <f>IF('Relevé compteur'!O41="","",'Relevé compteur'!O41-'Relevé compteur'!N41)</f>
        <v/>
      </c>
      <c r="O37" s="62" t="str">
        <f>IF('Relevé compteur'!P41="","",'Relevé compteur'!P41-'Relevé compteur'!O41)</f>
        <v/>
      </c>
      <c r="P37" s="63">
        <f>SUM(D37:O37)</f>
        <v>0</v>
      </c>
    </row>
    <row r="38" spans="2:16" ht="50.25" customHeight="1" x14ac:dyDescent="0.3">
      <c r="B38" s="85" t="str">
        <f>'Relevé compteur'!B42</f>
        <v>2021/2021</v>
      </c>
      <c r="C38" s="37" t="str">
        <f>C31</f>
        <v>Consommation de la ventilation</v>
      </c>
      <c r="D38" s="42" t="str">
        <f>IF('Relevé compteur'!E42="","",'Relevé compteur'!E42-'Relevé compteur'!D42)</f>
        <v/>
      </c>
      <c r="E38" s="35" t="str">
        <f>IF('Relevé compteur'!F42="","",'Relevé compteur'!F42-'Relevé compteur'!E42)</f>
        <v/>
      </c>
      <c r="F38" s="35" t="str">
        <f>IF('Relevé compteur'!G42="","",'Relevé compteur'!G42-'Relevé compteur'!F42)</f>
        <v/>
      </c>
      <c r="G38" s="35" t="str">
        <f>IF('Relevé compteur'!H42="","",'Relevé compteur'!H42-'Relevé compteur'!G42)</f>
        <v/>
      </c>
      <c r="H38" s="35" t="str">
        <f>IF('Relevé compteur'!I42="","",'Relevé compteur'!I42-'Relevé compteur'!H42)</f>
        <v/>
      </c>
      <c r="I38" s="35" t="str">
        <f>IF('Relevé compteur'!J42="","",'Relevé compteur'!J42-'Relevé compteur'!I42)</f>
        <v/>
      </c>
      <c r="J38" s="35" t="str">
        <f>IF('Relevé compteur'!K42="","",'Relevé compteur'!K42-'Relevé compteur'!J42)</f>
        <v/>
      </c>
      <c r="K38" s="35" t="str">
        <f>IF('Relevé compteur'!L42="","",'Relevé compteur'!L42-'Relevé compteur'!K42)</f>
        <v/>
      </c>
      <c r="L38" s="35" t="str">
        <f>IF('Relevé compteur'!M42="","",'Relevé compteur'!M42-'Relevé compteur'!L42)</f>
        <v/>
      </c>
      <c r="M38" s="35" t="str">
        <f>IF('Relevé compteur'!N42="","",'Relevé compteur'!N42-'Relevé compteur'!M42)</f>
        <v/>
      </c>
      <c r="N38" s="35" t="str">
        <f>IF('Relevé compteur'!O42="","",'Relevé compteur'!O42-'Relevé compteur'!N42)</f>
        <v/>
      </c>
      <c r="O38" s="43" t="str">
        <f>IF('Relevé compteur'!P42="","",'Relevé compteur'!P42-'Relevé compteur'!O42)</f>
        <v/>
      </c>
      <c r="P38" s="40">
        <f>SUM(D38:O38)</f>
        <v>0</v>
      </c>
    </row>
    <row r="39" spans="2:16" ht="50.25" customHeight="1" x14ac:dyDescent="0.3">
      <c r="B39" s="86"/>
      <c r="C39" s="38" t="str">
        <f>C32</f>
        <v xml:space="preserve">Consommation des auxiliaires </v>
      </c>
      <c r="D39" s="44" t="str">
        <f>IF('Relevé compteur'!E43="","",'Relevé compteur'!E43-'Relevé compteur'!D43)</f>
        <v/>
      </c>
      <c r="E39" s="36" t="str">
        <f>IF('Relevé compteur'!F43="","",'Relevé compteur'!F43-'Relevé compteur'!E43)</f>
        <v/>
      </c>
      <c r="F39" s="36" t="str">
        <f>IF('Relevé compteur'!G43="","",'Relevé compteur'!G43-'Relevé compteur'!F43)</f>
        <v/>
      </c>
      <c r="G39" s="36" t="str">
        <f>IF('Relevé compteur'!H43="","",'Relevé compteur'!H43-'Relevé compteur'!G43)</f>
        <v/>
      </c>
      <c r="H39" s="36" t="str">
        <f>IF('Relevé compteur'!I43="","",'Relevé compteur'!I43-'Relevé compteur'!H43)</f>
        <v/>
      </c>
      <c r="I39" s="36" t="str">
        <f>IF('Relevé compteur'!J43="","",'Relevé compteur'!J43-'Relevé compteur'!I43)</f>
        <v/>
      </c>
      <c r="J39" s="36" t="str">
        <f>IF('Relevé compteur'!K43="","",'Relevé compteur'!K43-'Relevé compteur'!J43)</f>
        <v/>
      </c>
      <c r="K39" s="36" t="str">
        <f>IF('Relevé compteur'!L43="","",'Relevé compteur'!L43-'Relevé compteur'!K43)</f>
        <v/>
      </c>
      <c r="L39" s="36" t="str">
        <f>IF('Relevé compteur'!M43="","",'Relevé compteur'!M43-'Relevé compteur'!L43)</f>
        <v/>
      </c>
      <c r="M39" s="36" t="str">
        <f>IF('Relevé compteur'!N43="","",'Relevé compteur'!N43-'Relevé compteur'!M43)</f>
        <v/>
      </c>
      <c r="N39" s="36" t="str">
        <f>IF('Relevé compteur'!O43="","",'Relevé compteur'!O43-'Relevé compteur'!N43)</f>
        <v/>
      </c>
      <c r="O39" s="45" t="str">
        <f>IF('Relevé compteur'!P43="","",'Relevé compteur'!P43-'Relevé compteur'!O43)</f>
        <v/>
      </c>
      <c r="P39" s="41">
        <f>SUM(D39:O39)</f>
        <v>0</v>
      </c>
    </row>
    <row r="40" spans="2:16" ht="50.25" customHeight="1" x14ac:dyDescent="0.3">
      <c r="B40" s="86"/>
      <c r="C40" s="38" t="str">
        <f t="shared" ref="C40:C43" si="9">C33</f>
        <v>Consommation de l'éclairage</v>
      </c>
      <c r="D40" s="44" t="str">
        <f>IF('Relevé compteur'!E44="","",'Relevé compteur'!E44-'Relevé compteur'!D44)</f>
        <v/>
      </c>
      <c r="E40" s="36" t="str">
        <f>IF('Relevé compteur'!F44="","",'Relevé compteur'!F44-'Relevé compteur'!E44)</f>
        <v/>
      </c>
      <c r="F40" s="36" t="str">
        <f>IF('Relevé compteur'!G44="","",'Relevé compteur'!G44-'Relevé compteur'!F44)</f>
        <v/>
      </c>
      <c r="G40" s="36" t="str">
        <f>IF('Relevé compteur'!H44="","",'Relevé compteur'!H44-'Relevé compteur'!G44)</f>
        <v/>
      </c>
      <c r="H40" s="36" t="str">
        <f>IF('Relevé compteur'!I44="","",'Relevé compteur'!I44-'Relevé compteur'!H44)</f>
        <v/>
      </c>
      <c r="I40" s="36" t="str">
        <f>IF('Relevé compteur'!J44="","",'Relevé compteur'!J44-'Relevé compteur'!I44)</f>
        <v/>
      </c>
      <c r="J40" s="36" t="str">
        <f>IF('Relevé compteur'!K44="","",'Relevé compteur'!K44-'Relevé compteur'!J44)</f>
        <v/>
      </c>
      <c r="K40" s="36" t="str">
        <f>IF('Relevé compteur'!L44="","",'Relevé compteur'!L44-'Relevé compteur'!K44)</f>
        <v/>
      </c>
      <c r="L40" s="36" t="str">
        <f>IF('Relevé compteur'!M44="","",'Relevé compteur'!M44-'Relevé compteur'!L44)</f>
        <v/>
      </c>
      <c r="M40" s="36" t="str">
        <f>IF('Relevé compteur'!N44="","",'Relevé compteur'!N44-'Relevé compteur'!M44)</f>
        <v/>
      </c>
      <c r="N40" s="36" t="str">
        <f>IF('Relevé compteur'!O44="","",'Relevé compteur'!O44-'Relevé compteur'!N44)</f>
        <v/>
      </c>
      <c r="O40" s="45" t="str">
        <f>IF('Relevé compteur'!P44="","",'Relevé compteur'!P44-'Relevé compteur'!O44)</f>
        <v/>
      </c>
      <c r="P40" s="41">
        <f t="shared" ref="P40:P43" si="10">SUM(D40:O40)</f>
        <v>0</v>
      </c>
    </row>
    <row r="41" spans="2:16" ht="50.25" customHeight="1" x14ac:dyDescent="0.3">
      <c r="B41" s="86"/>
      <c r="C41" s="38" t="str">
        <f t="shared" si="9"/>
        <v>Consommation d'eau chaude sanitaire</v>
      </c>
      <c r="D41" s="52" t="str">
        <f>IF('Relevé compteur'!E45="","",'Relevé compteur'!E45-'Relevé compteur'!D45)</f>
        <v/>
      </c>
      <c r="E41" s="53" t="str">
        <f>IF('Relevé compteur'!F45="","",'Relevé compteur'!F45-'Relevé compteur'!E45)</f>
        <v/>
      </c>
      <c r="F41" s="53" t="str">
        <f>IF('Relevé compteur'!G45="","",'Relevé compteur'!G45-'Relevé compteur'!F45)</f>
        <v/>
      </c>
      <c r="G41" s="53" t="str">
        <f>IF('Relevé compteur'!H45="","",'Relevé compteur'!H45-'Relevé compteur'!G45)</f>
        <v/>
      </c>
      <c r="H41" s="53" t="str">
        <f>IF('Relevé compteur'!I45="","",'Relevé compteur'!I45-'Relevé compteur'!H45)</f>
        <v/>
      </c>
      <c r="I41" s="53" t="str">
        <f>IF('Relevé compteur'!J45="","",'Relevé compteur'!J45-'Relevé compteur'!I45)</f>
        <v/>
      </c>
      <c r="J41" s="53" t="str">
        <f>IF('Relevé compteur'!K45="","",'Relevé compteur'!K45-'Relevé compteur'!J45)</f>
        <v/>
      </c>
      <c r="K41" s="53" t="str">
        <f>IF('Relevé compteur'!L45="","",'Relevé compteur'!L45-'Relevé compteur'!K45)</f>
        <v/>
      </c>
      <c r="L41" s="53" t="str">
        <f>IF('Relevé compteur'!M45="","",'Relevé compteur'!M45-'Relevé compteur'!L45)</f>
        <v/>
      </c>
      <c r="M41" s="53" t="str">
        <f>IF('Relevé compteur'!N45="","",'Relevé compteur'!N45-'Relevé compteur'!M45)</f>
        <v/>
      </c>
      <c r="N41" s="53" t="str">
        <f>IF('Relevé compteur'!O45="","",'Relevé compteur'!O45-'Relevé compteur'!N45)</f>
        <v/>
      </c>
      <c r="O41" s="54" t="str">
        <f>IF('Relevé compteur'!P45="","",'Relevé compteur'!P45-'Relevé compteur'!O45)</f>
        <v/>
      </c>
      <c r="P41" s="55">
        <f t="shared" si="10"/>
        <v>0</v>
      </c>
    </row>
    <row r="42" spans="2:16" ht="50.25" customHeight="1" x14ac:dyDescent="0.3">
      <c r="B42" s="86"/>
      <c r="C42" s="38" t="str">
        <f t="shared" si="9"/>
        <v>Consommation en électricité spécifique</v>
      </c>
      <c r="D42" s="44" t="str">
        <f>IF('Relevé compteur'!E46="","",'Relevé compteur'!E46-'Relevé compteur'!D46)</f>
        <v/>
      </c>
      <c r="E42" s="36" t="str">
        <f>IF('Relevé compteur'!F46="","",'Relevé compteur'!F46-'Relevé compteur'!E46)</f>
        <v/>
      </c>
      <c r="F42" s="36" t="str">
        <f>IF('Relevé compteur'!G46="","",'Relevé compteur'!G46-'Relevé compteur'!F46)</f>
        <v/>
      </c>
      <c r="G42" s="36" t="str">
        <f>IF('Relevé compteur'!H46="","",'Relevé compteur'!H46-'Relevé compteur'!G46)</f>
        <v/>
      </c>
      <c r="H42" s="36" t="str">
        <f>IF('Relevé compteur'!I46="","",'Relevé compteur'!I46-'Relevé compteur'!H46)</f>
        <v/>
      </c>
      <c r="I42" s="36" t="str">
        <f>IF('Relevé compteur'!J46="","",'Relevé compteur'!J46-'Relevé compteur'!I46)</f>
        <v/>
      </c>
      <c r="J42" s="36" t="str">
        <f>IF('Relevé compteur'!K46="","",'Relevé compteur'!K46-'Relevé compteur'!J46)</f>
        <v/>
      </c>
      <c r="K42" s="36" t="str">
        <f>IF('Relevé compteur'!L46="","",'Relevé compteur'!L46-'Relevé compteur'!K46)</f>
        <v/>
      </c>
      <c r="L42" s="36" t="str">
        <f>IF('Relevé compteur'!M46="","",'Relevé compteur'!M46-'Relevé compteur'!L46)</f>
        <v/>
      </c>
      <c r="M42" s="36" t="str">
        <f>IF('Relevé compteur'!N46="","",'Relevé compteur'!N46-'Relevé compteur'!M46)</f>
        <v/>
      </c>
      <c r="N42" s="36" t="str">
        <f>IF('Relevé compteur'!O46="","",'Relevé compteur'!O46-'Relevé compteur'!N46)</f>
        <v/>
      </c>
      <c r="O42" s="45" t="str">
        <f>IF('Relevé compteur'!P46="","",'Relevé compteur'!P46-'Relevé compteur'!O46)</f>
        <v/>
      </c>
      <c r="P42" s="41">
        <f t="shared" si="10"/>
        <v>0</v>
      </c>
    </row>
    <row r="43" spans="2:16" ht="50.25" customHeight="1" x14ac:dyDescent="0.3">
      <c r="B43" s="87"/>
      <c r="C43" s="38" t="str">
        <f t="shared" si="9"/>
        <v>Consommation pour le rafraichissement</v>
      </c>
      <c r="D43" s="56" t="str">
        <f>IF('Relevé compteur'!E47="","",'Relevé compteur'!E47-'Relevé compteur'!D47)</f>
        <v/>
      </c>
      <c r="E43" s="57" t="str">
        <f>IF('Relevé compteur'!F47="","",'Relevé compteur'!F47-'Relevé compteur'!E47)</f>
        <v/>
      </c>
      <c r="F43" s="57" t="str">
        <f>IF('Relevé compteur'!G47="","",'Relevé compteur'!G47-'Relevé compteur'!F47)</f>
        <v/>
      </c>
      <c r="G43" s="57" t="str">
        <f>IF('Relevé compteur'!H47="","",'Relevé compteur'!H47-'Relevé compteur'!G47)</f>
        <v/>
      </c>
      <c r="H43" s="57" t="str">
        <f>IF('Relevé compteur'!I47="","",'Relevé compteur'!I47-'Relevé compteur'!H47)</f>
        <v/>
      </c>
      <c r="I43" s="57" t="str">
        <f>IF('Relevé compteur'!J47="","",'Relevé compteur'!J47-'Relevé compteur'!I47)</f>
        <v/>
      </c>
      <c r="J43" s="57" t="str">
        <f>IF('Relevé compteur'!K47="","",'Relevé compteur'!K47-'Relevé compteur'!J47)</f>
        <v/>
      </c>
      <c r="K43" s="57" t="str">
        <f>IF('Relevé compteur'!L47="","",'Relevé compteur'!L47-'Relevé compteur'!K47)</f>
        <v/>
      </c>
      <c r="L43" s="57" t="str">
        <f>IF('Relevé compteur'!M47="","",'Relevé compteur'!M47-'Relevé compteur'!L47)</f>
        <v/>
      </c>
      <c r="M43" s="57" t="str">
        <f>IF('Relevé compteur'!N47="","",'Relevé compteur'!N47-'Relevé compteur'!M47)</f>
        <v/>
      </c>
      <c r="N43" s="57" t="str">
        <f>IF('Relevé compteur'!O47="","",'Relevé compteur'!O47-'Relevé compteur'!N47)</f>
        <v/>
      </c>
      <c r="O43" s="58" t="str">
        <f>IF('Relevé compteur'!P47="","",'Relevé compteur'!P47-'Relevé compteur'!O47)</f>
        <v/>
      </c>
      <c r="P43" s="59">
        <f t="shared" si="10"/>
        <v>0</v>
      </c>
    </row>
    <row r="44" spans="2:16" ht="50.25" customHeight="1" thickBot="1" x14ac:dyDescent="0.35">
      <c r="B44" s="88"/>
      <c r="C44" s="39" t="str">
        <f>C37</f>
        <v>Consommation pour le chauffage</v>
      </c>
      <c r="D44" s="60" t="str">
        <f>IF('Relevé compteur'!E48="","",'Relevé compteur'!E48-'Relevé compteur'!D48)</f>
        <v/>
      </c>
      <c r="E44" s="61" t="str">
        <f>IF('Relevé compteur'!F48="","",'Relevé compteur'!F48-'Relevé compteur'!E48)</f>
        <v/>
      </c>
      <c r="F44" s="61" t="str">
        <f>IF('Relevé compteur'!G48="","",'Relevé compteur'!G48-'Relevé compteur'!F48)</f>
        <v/>
      </c>
      <c r="G44" s="61" t="str">
        <f>IF('Relevé compteur'!H48="","",'Relevé compteur'!H48-'Relevé compteur'!G48)</f>
        <v/>
      </c>
      <c r="H44" s="61" t="str">
        <f>IF('Relevé compteur'!I48="","",'Relevé compteur'!I48-'Relevé compteur'!H48)</f>
        <v/>
      </c>
      <c r="I44" s="61" t="str">
        <f>IF('Relevé compteur'!J48="","",'Relevé compteur'!J48-'Relevé compteur'!I48)</f>
        <v/>
      </c>
      <c r="J44" s="61" t="str">
        <f>IF('Relevé compteur'!K48="","",'Relevé compteur'!K48-'Relevé compteur'!J48)</f>
        <v/>
      </c>
      <c r="K44" s="61" t="str">
        <f>IF('Relevé compteur'!L48="","",'Relevé compteur'!L48-'Relevé compteur'!K48)</f>
        <v/>
      </c>
      <c r="L44" s="61" t="str">
        <f>IF('Relevé compteur'!M48="","",'Relevé compteur'!M48-'Relevé compteur'!L48)</f>
        <v/>
      </c>
      <c r="M44" s="61" t="str">
        <f>IF('Relevé compteur'!N48="","",'Relevé compteur'!N48-'Relevé compteur'!M48)</f>
        <v/>
      </c>
      <c r="N44" s="61" t="str">
        <f>IF('Relevé compteur'!O48="","",'Relevé compteur'!O48-'Relevé compteur'!N48)</f>
        <v/>
      </c>
      <c r="O44" s="62" t="str">
        <f>IF('Relevé compteur'!P48="","",'Relevé compteur'!P48-'Relevé compteur'!O48)</f>
        <v/>
      </c>
      <c r="P44" s="63">
        <f>SUM(D44:O44)</f>
        <v>0</v>
      </c>
    </row>
    <row r="45" spans="2:16" ht="50.25" customHeight="1" x14ac:dyDescent="0.3">
      <c r="B45" s="85" t="str">
        <f>'Relevé compteur'!B49</f>
        <v>2022/2022</v>
      </c>
      <c r="C45" s="37" t="str">
        <f>C38</f>
        <v>Consommation de la ventilation</v>
      </c>
      <c r="D45" s="42" t="str">
        <f>IF('Relevé compteur'!E49="","",'Relevé compteur'!E49-'Relevé compteur'!D49)</f>
        <v/>
      </c>
      <c r="E45" s="35" t="str">
        <f>IF('Relevé compteur'!F49="","",'Relevé compteur'!F49-'Relevé compteur'!E49)</f>
        <v/>
      </c>
      <c r="F45" s="35" t="str">
        <f>IF('Relevé compteur'!G49="","",'Relevé compteur'!G49-'Relevé compteur'!F49)</f>
        <v/>
      </c>
      <c r="G45" s="35" t="str">
        <f>IF('Relevé compteur'!H49="","",'Relevé compteur'!H49-'Relevé compteur'!G49)</f>
        <v/>
      </c>
      <c r="H45" s="35" t="str">
        <f>IF('Relevé compteur'!I49="","",'Relevé compteur'!I49-'Relevé compteur'!H49)</f>
        <v/>
      </c>
      <c r="I45" s="35" t="str">
        <f>IF('Relevé compteur'!J49="","",'Relevé compteur'!J49-'Relevé compteur'!I49)</f>
        <v/>
      </c>
      <c r="J45" s="35" t="str">
        <f>IF('Relevé compteur'!K49="","",'Relevé compteur'!K49-'Relevé compteur'!J49)</f>
        <v/>
      </c>
      <c r="K45" s="35" t="str">
        <f>IF('Relevé compteur'!L49="","",'Relevé compteur'!L49-'Relevé compteur'!K49)</f>
        <v/>
      </c>
      <c r="L45" s="35" t="str">
        <f>IF('Relevé compteur'!M49="","",'Relevé compteur'!M49-'Relevé compteur'!L49)</f>
        <v/>
      </c>
      <c r="M45" s="35" t="str">
        <f>IF('Relevé compteur'!N49="","",'Relevé compteur'!N49-'Relevé compteur'!M49)</f>
        <v/>
      </c>
      <c r="N45" s="35" t="str">
        <f>IF('Relevé compteur'!O49="","",'Relevé compteur'!O49-'Relevé compteur'!N49)</f>
        <v/>
      </c>
      <c r="O45" s="43" t="str">
        <f>IF('Relevé compteur'!P49="","",'Relevé compteur'!P49-'Relevé compteur'!O49)</f>
        <v/>
      </c>
      <c r="P45" s="40">
        <f>SUM(D45:O45)</f>
        <v>0</v>
      </c>
    </row>
    <row r="46" spans="2:16" ht="50.25" customHeight="1" x14ac:dyDescent="0.3">
      <c r="B46" s="86"/>
      <c r="C46" s="38" t="str">
        <f>C39</f>
        <v xml:space="preserve">Consommation des auxiliaires </v>
      </c>
      <c r="D46" s="44" t="str">
        <f>IF('Relevé compteur'!E50="","",'Relevé compteur'!E50-'Relevé compteur'!D50)</f>
        <v/>
      </c>
      <c r="E46" s="36" t="str">
        <f>IF('Relevé compteur'!F50="","",'Relevé compteur'!F50-'Relevé compteur'!E50)</f>
        <v/>
      </c>
      <c r="F46" s="36" t="str">
        <f>IF('Relevé compteur'!G50="","",'Relevé compteur'!G50-'Relevé compteur'!F50)</f>
        <v/>
      </c>
      <c r="G46" s="36" t="str">
        <f>IF('Relevé compteur'!H50="","",'Relevé compteur'!H50-'Relevé compteur'!G50)</f>
        <v/>
      </c>
      <c r="H46" s="36" t="str">
        <f>IF('Relevé compteur'!I50="","",'Relevé compteur'!I50-'Relevé compteur'!H50)</f>
        <v/>
      </c>
      <c r="I46" s="36" t="str">
        <f>IF('Relevé compteur'!J50="","",'Relevé compteur'!J50-'Relevé compteur'!I50)</f>
        <v/>
      </c>
      <c r="J46" s="36" t="str">
        <f>IF('Relevé compteur'!K50="","",'Relevé compteur'!K50-'Relevé compteur'!J50)</f>
        <v/>
      </c>
      <c r="K46" s="36" t="str">
        <f>IF('Relevé compteur'!L50="","",'Relevé compteur'!L50-'Relevé compteur'!K50)</f>
        <v/>
      </c>
      <c r="L46" s="36" t="str">
        <f>IF('Relevé compteur'!M50="","",'Relevé compteur'!M50-'Relevé compteur'!L50)</f>
        <v/>
      </c>
      <c r="M46" s="36" t="str">
        <f>IF('Relevé compteur'!N50="","",'Relevé compteur'!N50-'Relevé compteur'!M50)</f>
        <v/>
      </c>
      <c r="N46" s="36" t="str">
        <f>IF('Relevé compteur'!O50="","",'Relevé compteur'!O50-'Relevé compteur'!N50)</f>
        <v/>
      </c>
      <c r="O46" s="45" t="str">
        <f>IF('Relevé compteur'!P50="","",'Relevé compteur'!P50-'Relevé compteur'!O50)</f>
        <v/>
      </c>
      <c r="P46" s="41">
        <f>SUM(D46:O46)</f>
        <v>0</v>
      </c>
    </row>
    <row r="47" spans="2:16" ht="50.25" customHeight="1" x14ac:dyDescent="0.3">
      <c r="B47" s="86"/>
      <c r="C47" s="38" t="str">
        <f t="shared" ref="C47:C50" si="11">C40</f>
        <v>Consommation de l'éclairage</v>
      </c>
      <c r="D47" s="44" t="str">
        <f>IF('Relevé compteur'!E51="","",'Relevé compteur'!E51-'Relevé compteur'!D51)</f>
        <v/>
      </c>
      <c r="E47" s="36" t="str">
        <f>IF('Relevé compteur'!F51="","",'Relevé compteur'!F51-'Relevé compteur'!E51)</f>
        <v/>
      </c>
      <c r="F47" s="36" t="str">
        <f>IF('Relevé compteur'!G51="","",'Relevé compteur'!G51-'Relevé compteur'!F51)</f>
        <v/>
      </c>
      <c r="G47" s="36" t="str">
        <f>IF('Relevé compteur'!H51="","",'Relevé compteur'!H51-'Relevé compteur'!G51)</f>
        <v/>
      </c>
      <c r="H47" s="36" t="str">
        <f>IF('Relevé compteur'!I51="","",'Relevé compteur'!I51-'Relevé compteur'!H51)</f>
        <v/>
      </c>
      <c r="I47" s="36" t="str">
        <f>IF('Relevé compteur'!J51="","",'Relevé compteur'!J51-'Relevé compteur'!I51)</f>
        <v/>
      </c>
      <c r="J47" s="36" t="str">
        <f>IF('Relevé compteur'!K51="","",'Relevé compteur'!K51-'Relevé compteur'!J51)</f>
        <v/>
      </c>
      <c r="K47" s="36" t="str">
        <f>IF('Relevé compteur'!L51="","",'Relevé compteur'!L51-'Relevé compteur'!K51)</f>
        <v/>
      </c>
      <c r="L47" s="36" t="str">
        <f>IF('Relevé compteur'!M51="","",'Relevé compteur'!M51-'Relevé compteur'!L51)</f>
        <v/>
      </c>
      <c r="M47" s="36" t="str">
        <f>IF('Relevé compteur'!N51="","",'Relevé compteur'!N51-'Relevé compteur'!M51)</f>
        <v/>
      </c>
      <c r="N47" s="36" t="str">
        <f>IF('Relevé compteur'!O51="","",'Relevé compteur'!O51-'Relevé compteur'!N51)</f>
        <v/>
      </c>
      <c r="O47" s="45" t="str">
        <f>IF('Relevé compteur'!P51="","",'Relevé compteur'!P51-'Relevé compteur'!O51)</f>
        <v/>
      </c>
      <c r="P47" s="41">
        <f t="shared" ref="P47:P50" si="12">SUM(D47:O47)</f>
        <v>0</v>
      </c>
    </row>
    <row r="48" spans="2:16" ht="50.25" customHeight="1" x14ac:dyDescent="0.3">
      <c r="B48" s="86"/>
      <c r="C48" s="38" t="str">
        <f t="shared" si="11"/>
        <v>Consommation d'eau chaude sanitaire</v>
      </c>
      <c r="D48" s="52" t="str">
        <f>IF('Relevé compteur'!E52="","",'Relevé compteur'!E52-'Relevé compteur'!D52)</f>
        <v/>
      </c>
      <c r="E48" s="53" t="str">
        <f>IF('Relevé compteur'!F52="","",'Relevé compteur'!F52-'Relevé compteur'!E52)</f>
        <v/>
      </c>
      <c r="F48" s="53" t="str">
        <f>IF('Relevé compteur'!G52="","",'Relevé compteur'!G52-'Relevé compteur'!F52)</f>
        <v/>
      </c>
      <c r="G48" s="53" t="str">
        <f>IF('Relevé compteur'!H52="","",'Relevé compteur'!H52-'Relevé compteur'!G52)</f>
        <v/>
      </c>
      <c r="H48" s="53" t="str">
        <f>IF('Relevé compteur'!I52="","",'Relevé compteur'!I52-'Relevé compteur'!H52)</f>
        <v/>
      </c>
      <c r="I48" s="53" t="str">
        <f>IF('Relevé compteur'!J52="","",'Relevé compteur'!J52-'Relevé compteur'!I52)</f>
        <v/>
      </c>
      <c r="J48" s="53" t="str">
        <f>IF('Relevé compteur'!K52="","",'Relevé compteur'!K52-'Relevé compteur'!J52)</f>
        <v/>
      </c>
      <c r="K48" s="53" t="str">
        <f>IF('Relevé compteur'!L52="","",'Relevé compteur'!L52-'Relevé compteur'!K52)</f>
        <v/>
      </c>
      <c r="L48" s="53" t="str">
        <f>IF('Relevé compteur'!M52="","",'Relevé compteur'!M52-'Relevé compteur'!L52)</f>
        <v/>
      </c>
      <c r="M48" s="53" t="str">
        <f>IF('Relevé compteur'!N52="","",'Relevé compteur'!N52-'Relevé compteur'!M52)</f>
        <v/>
      </c>
      <c r="N48" s="53" t="str">
        <f>IF('Relevé compteur'!O52="","",'Relevé compteur'!O52-'Relevé compteur'!N52)</f>
        <v/>
      </c>
      <c r="O48" s="54" t="str">
        <f>IF('Relevé compteur'!P52="","",'Relevé compteur'!P52-'Relevé compteur'!O52)</f>
        <v/>
      </c>
      <c r="P48" s="55">
        <f t="shared" si="12"/>
        <v>0</v>
      </c>
    </row>
    <row r="49" spans="2:16" ht="50.25" customHeight="1" x14ac:dyDescent="0.3">
      <c r="B49" s="86"/>
      <c r="C49" s="38" t="str">
        <f t="shared" si="11"/>
        <v>Consommation en électricité spécifique</v>
      </c>
      <c r="D49" s="44" t="str">
        <f>IF('Relevé compteur'!E53="","",'Relevé compteur'!E53-'Relevé compteur'!D53)</f>
        <v/>
      </c>
      <c r="E49" s="36" t="str">
        <f>IF('Relevé compteur'!F53="","",'Relevé compteur'!F53-'Relevé compteur'!E53)</f>
        <v/>
      </c>
      <c r="F49" s="36" t="str">
        <f>IF('Relevé compteur'!G53="","",'Relevé compteur'!G53-'Relevé compteur'!F53)</f>
        <v/>
      </c>
      <c r="G49" s="36" t="str">
        <f>IF('Relevé compteur'!H53="","",'Relevé compteur'!H53-'Relevé compteur'!G53)</f>
        <v/>
      </c>
      <c r="H49" s="36" t="str">
        <f>IF('Relevé compteur'!I53="","",'Relevé compteur'!I53-'Relevé compteur'!H53)</f>
        <v/>
      </c>
      <c r="I49" s="36" t="str">
        <f>IF('Relevé compteur'!J53="","",'Relevé compteur'!J53-'Relevé compteur'!I53)</f>
        <v/>
      </c>
      <c r="J49" s="36" t="str">
        <f>IF('Relevé compteur'!K53="","",'Relevé compteur'!K53-'Relevé compteur'!J53)</f>
        <v/>
      </c>
      <c r="K49" s="36" t="str">
        <f>IF('Relevé compteur'!L53="","",'Relevé compteur'!L53-'Relevé compteur'!K53)</f>
        <v/>
      </c>
      <c r="L49" s="36" t="str">
        <f>IF('Relevé compteur'!M53="","",'Relevé compteur'!M53-'Relevé compteur'!L53)</f>
        <v/>
      </c>
      <c r="M49" s="36" t="str">
        <f>IF('Relevé compteur'!N53="","",'Relevé compteur'!N53-'Relevé compteur'!M53)</f>
        <v/>
      </c>
      <c r="N49" s="36" t="str">
        <f>IF('Relevé compteur'!O53="","",'Relevé compteur'!O53-'Relevé compteur'!N53)</f>
        <v/>
      </c>
      <c r="O49" s="45" t="str">
        <f>IF('Relevé compteur'!P53="","",'Relevé compteur'!P53-'Relevé compteur'!O53)</f>
        <v/>
      </c>
      <c r="P49" s="41">
        <f t="shared" si="12"/>
        <v>0</v>
      </c>
    </row>
    <row r="50" spans="2:16" ht="50.25" customHeight="1" x14ac:dyDescent="0.3">
      <c r="B50" s="87"/>
      <c r="C50" s="38" t="str">
        <f t="shared" si="11"/>
        <v>Consommation pour le rafraichissement</v>
      </c>
      <c r="D50" s="56" t="str">
        <f>IF('Relevé compteur'!E54="","",'Relevé compteur'!E54-'Relevé compteur'!D54)</f>
        <v/>
      </c>
      <c r="E50" s="57" t="str">
        <f>IF('Relevé compteur'!F54="","",'Relevé compteur'!F54-'Relevé compteur'!E54)</f>
        <v/>
      </c>
      <c r="F50" s="57" t="str">
        <f>IF('Relevé compteur'!G54="","",'Relevé compteur'!G54-'Relevé compteur'!F54)</f>
        <v/>
      </c>
      <c r="G50" s="57" t="str">
        <f>IF('Relevé compteur'!H54="","",'Relevé compteur'!H54-'Relevé compteur'!G54)</f>
        <v/>
      </c>
      <c r="H50" s="57" t="str">
        <f>IF('Relevé compteur'!I54="","",'Relevé compteur'!I54-'Relevé compteur'!H54)</f>
        <v/>
      </c>
      <c r="I50" s="57" t="str">
        <f>IF('Relevé compteur'!J54="","",'Relevé compteur'!J54-'Relevé compteur'!I54)</f>
        <v/>
      </c>
      <c r="J50" s="57" t="str">
        <f>IF('Relevé compteur'!K54="","",'Relevé compteur'!K54-'Relevé compteur'!J54)</f>
        <v/>
      </c>
      <c r="K50" s="57" t="str">
        <f>IF('Relevé compteur'!L54="","",'Relevé compteur'!L54-'Relevé compteur'!K54)</f>
        <v/>
      </c>
      <c r="L50" s="57" t="str">
        <f>IF('Relevé compteur'!M54="","",'Relevé compteur'!M54-'Relevé compteur'!L54)</f>
        <v/>
      </c>
      <c r="M50" s="57" t="str">
        <f>IF('Relevé compteur'!N54="","",'Relevé compteur'!N54-'Relevé compteur'!M54)</f>
        <v/>
      </c>
      <c r="N50" s="57" t="str">
        <f>IF('Relevé compteur'!O54="","",'Relevé compteur'!O54-'Relevé compteur'!N54)</f>
        <v/>
      </c>
      <c r="O50" s="58" t="str">
        <f>IF('Relevé compteur'!P54="","",'Relevé compteur'!P54-'Relevé compteur'!O54)</f>
        <v/>
      </c>
      <c r="P50" s="59">
        <f t="shared" si="12"/>
        <v>0</v>
      </c>
    </row>
    <row r="51" spans="2:16" ht="50.25" customHeight="1" thickBot="1" x14ac:dyDescent="0.35">
      <c r="B51" s="88"/>
      <c r="C51" s="39" t="str">
        <f>C44</f>
        <v>Consommation pour le chauffage</v>
      </c>
      <c r="D51" s="60" t="str">
        <f>IF('Relevé compteur'!E55="","",'Relevé compteur'!E55-'Relevé compteur'!D55)</f>
        <v/>
      </c>
      <c r="E51" s="61" t="str">
        <f>IF('Relevé compteur'!F55="","",'Relevé compteur'!F55-'Relevé compteur'!E55)</f>
        <v/>
      </c>
      <c r="F51" s="61" t="str">
        <f>IF('Relevé compteur'!G55="","",'Relevé compteur'!G55-'Relevé compteur'!F55)</f>
        <v/>
      </c>
      <c r="G51" s="61" t="str">
        <f>IF('Relevé compteur'!H55="","",'Relevé compteur'!H55-'Relevé compteur'!G55)</f>
        <v/>
      </c>
      <c r="H51" s="61" t="str">
        <f>IF('Relevé compteur'!I55="","",'Relevé compteur'!I55-'Relevé compteur'!H55)</f>
        <v/>
      </c>
      <c r="I51" s="61" t="str">
        <f>IF('Relevé compteur'!J55="","",'Relevé compteur'!J55-'Relevé compteur'!I55)</f>
        <v/>
      </c>
      <c r="J51" s="61" t="str">
        <f>IF('Relevé compteur'!K55="","",'Relevé compteur'!K55-'Relevé compteur'!J55)</f>
        <v/>
      </c>
      <c r="K51" s="61" t="str">
        <f>IF('Relevé compteur'!L55="","",'Relevé compteur'!L55-'Relevé compteur'!K55)</f>
        <v/>
      </c>
      <c r="L51" s="61" t="str">
        <f>IF('Relevé compteur'!M55="","",'Relevé compteur'!M55-'Relevé compteur'!L55)</f>
        <v/>
      </c>
      <c r="M51" s="61" t="str">
        <f>IF('Relevé compteur'!N55="","",'Relevé compteur'!N55-'Relevé compteur'!M55)</f>
        <v/>
      </c>
      <c r="N51" s="61" t="str">
        <f>IF('Relevé compteur'!O55="","",'Relevé compteur'!O55-'Relevé compteur'!N55)</f>
        <v/>
      </c>
      <c r="O51" s="62" t="str">
        <f>IF('Relevé compteur'!P55="","",'Relevé compteur'!P55-'Relevé compteur'!O55)</f>
        <v/>
      </c>
      <c r="P51" s="63">
        <f>SUM(D51:O51)</f>
        <v>0</v>
      </c>
    </row>
  </sheetData>
  <mergeCells count="7">
    <mergeCell ref="B38:B44"/>
    <mergeCell ref="B45:B51"/>
    <mergeCell ref="B3:B9"/>
    <mergeCell ref="B10:B16"/>
    <mergeCell ref="B17:B23"/>
    <mergeCell ref="B24:B30"/>
    <mergeCell ref="B31:B3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8"/>
  <sheetViews>
    <sheetView view="pageBreakPreview" zoomScale="60" zoomScaleNormal="50" workbookViewId="0">
      <selection activeCell="AA58" sqref="AA58"/>
    </sheetView>
  </sheetViews>
  <sheetFormatPr baseColWidth="10" defaultColWidth="11.44140625" defaultRowHeight="14.4" x14ac:dyDescent="0.3"/>
  <cols>
    <col min="1" max="1" width="11.44140625" style="31"/>
    <col min="2" max="2" width="40.5546875" style="31" customWidth="1"/>
    <col min="3" max="16384" width="11.44140625" style="31"/>
  </cols>
  <sheetData>
    <row r="1" spans="1:15" ht="7.5" customHeight="1" x14ac:dyDescent="0.3">
      <c r="A1" s="49"/>
      <c r="B1" s="49"/>
      <c r="C1" s="50" t="s">
        <v>23</v>
      </c>
      <c r="D1" s="50"/>
      <c r="E1" s="50"/>
      <c r="F1" s="50"/>
      <c r="G1" s="50"/>
      <c r="H1" s="50"/>
      <c r="I1" s="50"/>
      <c r="J1" s="50"/>
      <c r="K1" s="50"/>
      <c r="L1" s="50"/>
      <c r="M1" s="50"/>
      <c r="N1" s="50"/>
      <c r="O1" s="49"/>
    </row>
    <row r="2" spans="1:15" ht="15" customHeight="1" x14ac:dyDescent="0.3">
      <c r="A2" s="89" t="s">
        <v>30</v>
      </c>
      <c r="B2" s="51" t="str">
        <f>B9</f>
        <v>Consommation de la ventilation</v>
      </c>
      <c r="C2" s="49">
        <f>BET!C10*sre</f>
        <v>0</v>
      </c>
      <c r="D2" s="49"/>
      <c r="E2" s="49"/>
      <c r="F2" s="49"/>
      <c r="G2" s="49"/>
      <c r="H2" s="49"/>
      <c r="I2" s="49"/>
      <c r="J2" s="49"/>
      <c r="K2" s="49"/>
      <c r="L2" s="49"/>
      <c r="M2" s="49"/>
      <c r="N2" s="49"/>
      <c r="O2" s="49"/>
    </row>
    <row r="3" spans="1:15" x14ac:dyDescent="0.3">
      <c r="A3" s="89"/>
      <c r="B3" s="51" t="str">
        <f t="shared" ref="B3:B8" si="0">B10</f>
        <v xml:space="preserve">Consommation des auxiliaires </v>
      </c>
      <c r="C3" s="49">
        <f>BET!C11*sre</f>
        <v>0</v>
      </c>
      <c r="D3" s="49"/>
      <c r="E3" s="49"/>
      <c r="F3" s="49"/>
      <c r="G3" s="49"/>
      <c r="H3" s="49"/>
      <c r="I3" s="49"/>
      <c r="J3" s="49"/>
      <c r="K3" s="49"/>
      <c r="L3" s="49"/>
      <c r="M3" s="49"/>
      <c r="N3" s="49"/>
      <c r="O3" s="49"/>
    </row>
    <row r="4" spans="1:15" x14ac:dyDescent="0.3">
      <c r="A4" s="89"/>
      <c r="B4" s="51" t="str">
        <f t="shared" si="0"/>
        <v>Consommation de l'éclairage</v>
      </c>
      <c r="C4" s="49">
        <f>BET!C12*sre</f>
        <v>0</v>
      </c>
      <c r="D4" s="49"/>
      <c r="E4" s="49"/>
      <c r="F4" s="49"/>
      <c r="G4" s="49"/>
      <c r="H4" s="49"/>
      <c r="I4" s="49"/>
      <c r="J4" s="49"/>
      <c r="K4" s="49"/>
      <c r="L4" s="49"/>
      <c r="M4" s="49"/>
      <c r="N4" s="49"/>
      <c r="O4" s="49"/>
    </row>
    <row r="5" spans="1:15" x14ac:dyDescent="0.3">
      <c r="A5" s="89"/>
      <c r="B5" s="51" t="str">
        <f t="shared" si="0"/>
        <v>Consommation d'eau chaude sanitaire</v>
      </c>
      <c r="C5" s="49">
        <f>BET!C13*sre</f>
        <v>0</v>
      </c>
      <c r="D5" s="49"/>
      <c r="E5" s="49"/>
      <c r="F5" s="49"/>
      <c r="G5" s="49"/>
      <c r="H5" s="49"/>
      <c r="I5" s="49"/>
      <c r="J5" s="49"/>
      <c r="K5" s="49"/>
      <c r="L5" s="49"/>
      <c r="M5" s="49"/>
      <c r="N5" s="49"/>
      <c r="O5" s="49"/>
    </row>
    <row r="6" spans="1:15" x14ac:dyDescent="0.3">
      <c r="A6" s="89"/>
      <c r="B6" s="51" t="str">
        <f t="shared" si="0"/>
        <v>Consommation en électricité spécifique</v>
      </c>
      <c r="C6" s="49">
        <f>BET!C14*sre</f>
        <v>0</v>
      </c>
      <c r="D6" s="49"/>
      <c r="E6" s="49"/>
      <c r="F6" s="49"/>
      <c r="G6" s="49"/>
      <c r="H6" s="49"/>
      <c r="I6" s="49"/>
      <c r="J6" s="49"/>
      <c r="K6" s="49"/>
      <c r="L6" s="49"/>
      <c r="M6" s="49"/>
      <c r="N6" s="49"/>
      <c r="O6" s="49"/>
    </row>
    <row r="7" spans="1:15" x14ac:dyDescent="0.3">
      <c r="A7" s="89"/>
      <c r="B7" s="51" t="str">
        <f t="shared" si="0"/>
        <v>Consommation pour le rafraichissement</v>
      </c>
      <c r="C7" s="49">
        <f>BET!C15*sre</f>
        <v>0</v>
      </c>
      <c r="D7" s="49"/>
      <c r="E7" s="49"/>
      <c r="F7" s="49"/>
      <c r="G7" s="49"/>
      <c r="H7" s="49"/>
      <c r="I7" s="49"/>
      <c r="J7" s="49"/>
      <c r="K7" s="49"/>
      <c r="L7" s="49"/>
      <c r="M7" s="49"/>
      <c r="N7" s="49"/>
      <c r="O7" s="49"/>
    </row>
    <row r="8" spans="1:15" x14ac:dyDescent="0.3">
      <c r="A8" s="89"/>
      <c r="B8" s="51" t="str">
        <f t="shared" si="0"/>
        <v>Consommation de chauffage</v>
      </c>
      <c r="C8" s="49" t="e">
        <f>BET!C16*sre</f>
        <v>#VALUE!</v>
      </c>
      <c r="D8" s="49"/>
      <c r="E8" s="49"/>
      <c r="F8" s="49"/>
      <c r="G8" s="49"/>
      <c r="H8" s="49"/>
      <c r="I8" s="49"/>
      <c r="J8" s="49"/>
      <c r="K8" s="49"/>
      <c r="L8" s="49"/>
      <c r="M8" s="49"/>
      <c r="N8" s="49"/>
      <c r="O8" s="49"/>
    </row>
    <row r="9" spans="1:15" x14ac:dyDescent="0.3">
      <c r="A9" s="89" t="str">
        <f>'Suivi conso'!B3</f>
        <v>2016/2016</v>
      </c>
      <c r="B9" s="51" t="str">
        <f>'Suivi conso'!C10</f>
        <v>Consommation de la ventilation</v>
      </c>
      <c r="C9" s="49">
        <f>'Suivi conso'!P3</f>
        <v>0</v>
      </c>
      <c r="D9" s="49"/>
      <c r="E9" s="49"/>
      <c r="F9" s="49"/>
      <c r="G9" s="49"/>
      <c r="H9" s="49"/>
      <c r="I9" s="49"/>
      <c r="J9" s="49"/>
      <c r="K9" s="49"/>
      <c r="L9" s="49"/>
      <c r="M9" s="49"/>
      <c r="N9" s="49"/>
      <c r="O9" s="49"/>
    </row>
    <row r="10" spans="1:15" x14ac:dyDescent="0.3">
      <c r="A10" s="89"/>
      <c r="B10" s="51" t="str">
        <f>'Suivi conso'!C11</f>
        <v xml:space="preserve">Consommation des auxiliaires </v>
      </c>
      <c r="C10" s="49">
        <f>'Suivi conso'!P4</f>
        <v>0</v>
      </c>
      <c r="D10" s="49"/>
      <c r="E10" s="49"/>
      <c r="F10" s="49"/>
      <c r="G10" s="49"/>
      <c r="H10" s="49"/>
      <c r="I10" s="49"/>
      <c r="J10" s="49"/>
      <c r="K10" s="49"/>
      <c r="L10" s="49"/>
      <c r="M10" s="49"/>
      <c r="N10" s="49"/>
      <c r="O10" s="49"/>
    </row>
    <row r="11" spans="1:15" x14ac:dyDescent="0.3">
      <c r="A11" s="89"/>
      <c r="B11" s="51" t="str">
        <f>'Suivi conso'!C12</f>
        <v>Consommation de l'éclairage</v>
      </c>
      <c r="C11" s="49">
        <f>'Suivi conso'!P5</f>
        <v>0</v>
      </c>
      <c r="D11" s="49"/>
      <c r="E11" s="49"/>
      <c r="F11" s="49"/>
      <c r="G11" s="49"/>
      <c r="H11" s="49"/>
      <c r="I11" s="49"/>
      <c r="J11" s="49"/>
      <c r="K11" s="49"/>
      <c r="L11" s="49"/>
      <c r="M11" s="49"/>
      <c r="N11" s="49"/>
      <c r="O11" s="49"/>
    </row>
    <row r="12" spans="1:15" x14ac:dyDescent="0.3">
      <c r="A12" s="89"/>
      <c r="B12" s="51" t="str">
        <f>'Suivi conso'!C13</f>
        <v>Consommation d'eau chaude sanitaire</v>
      </c>
      <c r="C12" s="49">
        <f>'Suivi conso'!P6</f>
        <v>0</v>
      </c>
      <c r="D12" s="49"/>
      <c r="E12" s="49"/>
      <c r="F12" s="49"/>
      <c r="G12" s="49"/>
      <c r="H12" s="49"/>
      <c r="I12" s="49"/>
      <c r="J12" s="49"/>
      <c r="K12" s="49"/>
      <c r="L12" s="49"/>
      <c r="M12" s="49"/>
      <c r="N12" s="49"/>
      <c r="O12" s="49"/>
    </row>
    <row r="13" spans="1:15" x14ac:dyDescent="0.3">
      <c r="A13" s="89"/>
      <c r="B13" s="51" t="str">
        <f>'Suivi conso'!C14</f>
        <v>Consommation en électricité spécifique</v>
      </c>
      <c r="C13" s="49">
        <f>'Suivi conso'!P7</f>
        <v>0</v>
      </c>
      <c r="D13" s="49"/>
      <c r="E13" s="49"/>
      <c r="F13" s="49"/>
      <c r="G13" s="49"/>
      <c r="H13" s="49"/>
      <c r="I13" s="49"/>
      <c r="J13" s="49"/>
      <c r="K13" s="49"/>
      <c r="L13" s="49"/>
      <c r="M13" s="49"/>
      <c r="N13" s="49"/>
      <c r="O13" s="49"/>
    </row>
    <row r="14" spans="1:15" x14ac:dyDescent="0.3">
      <c r="A14" s="89"/>
      <c r="B14" s="51" t="str">
        <f>'Suivi conso'!C15</f>
        <v>Consommation pour le rafraichissement</v>
      </c>
      <c r="C14" s="49">
        <f>'Suivi conso'!P8</f>
        <v>0</v>
      </c>
      <c r="D14" s="49"/>
      <c r="E14" s="49"/>
      <c r="F14" s="49"/>
      <c r="G14" s="49"/>
      <c r="H14" s="49"/>
      <c r="I14" s="49"/>
      <c r="J14" s="49"/>
      <c r="K14" s="49"/>
      <c r="L14" s="49"/>
      <c r="M14" s="49"/>
      <c r="N14" s="49"/>
      <c r="O14" s="49"/>
    </row>
    <row r="15" spans="1:15" x14ac:dyDescent="0.3">
      <c r="A15" s="89"/>
      <c r="B15" s="51" t="s">
        <v>32</v>
      </c>
      <c r="C15" s="49">
        <f>'Suivi conso'!P9</f>
        <v>0</v>
      </c>
      <c r="D15" s="49"/>
      <c r="E15" s="49"/>
      <c r="F15" s="49"/>
      <c r="G15" s="49"/>
      <c r="H15" s="49"/>
      <c r="I15" s="49"/>
      <c r="J15" s="49"/>
      <c r="K15" s="49"/>
      <c r="L15" s="49"/>
      <c r="M15" s="49"/>
      <c r="N15" s="49"/>
      <c r="O15" s="49"/>
    </row>
    <row r="16" spans="1:15" x14ac:dyDescent="0.3">
      <c r="A16" s="89" t="str">
        <f>'Suivi conso'!B10</f>
        <v>2017/2017</v>
      </c>
      <c r="B16" s="51" t="str">
        <f t="shared" ref="B16:B57" si="1">B9</f>
        <v>Consommation de la ventilation</v>
      </c>
      <c r="C16" s="49">
        <f>'Suivi conso'!P10</f>
        <v>0</v>
      </c>
      <c r="D16" s="49"/>
      <c r="E16" s="49"/>
      <c r="F16" s="49"/>
      <c r="G16" s="49"/>
      <c r="H16" s="49"/>
      <c r="I16" s="49"/>
      <c r="J16" s="49"/>
      <c r="K16" s="49"/>
      <c r="L16" s="49"/>
      <c r="M16" s="49"/>
      <c r="N16" s="49"/>
      <c r="O16" s="49"/>
    </row>
    <row r="17" spans="1:15" x14ac:dyDescent="0.3">
      <c r="A17" s="89"/>
      <c r="B17" s="51" t="str">
        <f t="shared" si="1"/>
        <v xml:space="preserve">Consommation des auxiliaires </v>
      </c>
      <c r="C17" s="49">
        <f>'Suivi conso'!P11</f>
        <v>0</v>
      </c>
      <c r="D17" s="49"/>
      <c r="E17" s="49"/>
      <c r="F17" s="49"/>
      <c r="G17" s="49"/>
      <c r="H17" s="49"/>
      <c r="I17" s="49"/>
      <c r="J17" s="49"/>
      <c r="K17" s="49"/>
      <c r="L17" s="49"/>
      <c r="M17" s="49"/>
      <c r="N17" s="49"/>
      <c r="O17" s="49"/>
    </row>
    <row r="18" spans="1:15" x14ac:dyDescent="0.3">
      <c r="A18" s="89"/>
      <c r="B18" s="51" t="str">
        <f t="shared" si="1"/>
        <v>Consommation de l'éclairage</v>
      </c>
      <c r="C18" s="49">
        <f>'Suivi conso'!P12</f>
        <v>0</v>
      </c>
      <c r="D18" s="49"/>
      <c r="E18" s="49"/>
      <c r="F18" s="49"/>
      <c r="G18" s="49"/>
      <c r="H18" s="49"/>
      <c r="I18" s="49"/>
      <c r="J18" s="49"/>
      <c r="K18" s="49"/>
      <c r="L18" s="49"/>
      <c r="M18" s="49"/>
      <c r="N18" s="49"/>
      <c r="O18" s="49"/>
    </row>
    <row r="19" spans="1:15" x14ac:dyDescent="0.3">
      <c r="A19" s="89"/>
      <c r="B19" s="51" t="str">
        <f t="shared" si="1"/>
        <v>Consommation d'eau chaude sanitaire</v>
      </c>
      <c r="C19" s="49">
        <f>'Suivi conso'!P13</f>
        <v>0</v>
      </c>
      <c r="D19" s="49"/>
      <c r="E19" s="49"/>
      <c r="F19" s="49"/>
      <c r="G19" s="49"/>
      <c r="H19" s="49"/>
      <c r="I19" s="49"/>
      <c r="J19" s="49"/>
      <c r="K19" s="49"/>
      <c r="L19" s="49"/>
      <c r="M19" s="49"/>
      <c r="N19" s="49"/>
      <c r="O19" s="49"/>
    </row>
    <row r="20" spans="1:15" x14ac:dyDescent="0.3">
      <c r="A20" s="89"/>
      <c r="B20" s="51" t="str">
        <f t="shared" si="1"/>
        <v>Consommation en électricité spécifique</v>
      </c>
      <c r="C20" s="49">
        <f>'Suivi conso'!P14</f>
        <v>0</v>
      </c>
      <c r="D20" s="49"/>
      <c r="E20" s="49"/>
      <c r="F20" s="49"/>
      <c r="G20" s="49"/>
      <c r="H20" s="49"/>
      <c r="I20" s="49"/>
      <c r="J20" s="49"/>
      <c r="K20" s="49"/>
      <c r="L20" s="49"/>
      <c r="M20" s="49"/>
      <c r="N20" s="49"/>
      <c r="O20" s="49"/>
    </row>
    <row r="21" spans="1:15" x14ac:dyDescent="0.3">
      <c r="A21" s="89"/>
      <c r="B21" s="51" t="str">
        <f t="shared" si="1"/>
        <v>Consommation pour le rafraichissement</v>
      </c>
      <c r="C21" s="49">
        <f>'Suivi conso'!P15</f>
        <v>0</v>
      </c>
      <c r="D21" s="49"/>
      <c r="E21" s="49"/>
      <c r="F21" s="49"/>
      <c r="G21" s="49"/>
      <c r="H21" s="49"/>
      <c r="I21" s="49"/>
      <c r="J21" s="49"/>
      <c r="K21" s="49"/>
      <c r="L21" s="49"/>
      <c r="M21" s="49"/>
      <c r="N21" s="49"/>
      <c r="O21" s="49"/>
    </row>
    <row r="22" spans="1:15" x14ac:dyDescent="0.3">
      <c r="A22" s="89"/>
      <c r="B22" s="51" t="str">
        <f t="shared" si="1"/>
        <v>Consommation de chauffage</v>
      </c>
      <c r="C22" s="49">
        <f>'Suivi conso'!P16</f>
        <v>0</v>
      </c>
      <c r="D22" s="49"/>
      <c r="E22" s="49"/>
      <c r="F22" s="49"/>
      <c r="G22" s="49"/>
      <c r="H22" s="49"/>
      <c r="I22" s="49"/>
      <c r="J22" s="49"/>
      <c r="K22" s="49"/>
      <c r="L22" s="49"/>
      <c r="M22" s="49"/>
      <c r="N22" s="49"/>
      <c r="O22" s="49"/>
    </row>
    <row r="23" spans="1:15" x14ac:dyDescent="0.3">
      <c r="A23" s="89" t="str">
        <f>'Suivi conso'!B17</f>
        <v>2018/2018</v>
      </c>
      <c r="B23" s="51" t="str">
        <f t="shared" si="1"/>
        <v>Consommation de la ventilation</v>
      </c>
      <c r="C23" s="49">
        <f>'Suivi conso'!P17</f>
        <v>0</v>
      </c>
      <c r="D23" s="49"/>
      <c r="E23" s="49"/>
      <c r="F23" s="49"/>
      <c r="G23" s="49"/>
      <c r="H23" s="49"/>
      <c r="I23" s="49"/>
      <c r="J23" s="49"/>
      <c r="K23" s="49"/>
      <c r="L23" s="49"/>
      <c r="M23" s="49"/>
      <c r="N23" s="49"/>
      <c r="O23" s="49"/>
    </row>
    <row r="24" spans="1:15" x14ac:dyDescent="0.3">
      <c r="A24" s="89"/>
      <c r="B24" s="51" t="str">
        <f t="shared" si="1"/>
        <v xml:space="preserve">Consommation des auxiliaires </v>
      </c>
      <c r="C24" s="49">
        <f>'Suivi conso'!P18</f>
        <v>0</v>
      </c>
      <c r="D24" s="49"/>
      <c r="E24" s="49"/>
      <c r="F24" s="49"/>
      <c r="G24" s="49"/>
      <c r="H24" s="49"/>
      <c r="I24" s="49"/>
      <c r="J24" s="49"/>
      <c r="K24" s="49"/>
      <c r="L24" s="49"/>
      <c r="M24" s="49"/>
      <c r="N24" s="49"/>
      <c r="O24" s="49"/>
    </row>
    <row r="25" spans="1:15" ht="15" customHeight="1" x14ac:dyDescent="0.3">
      <c r="A25" s="89"/>
      <c r="B25" s="51" t="str">
        <f t="shared" si="1"/>
        <v>Consommation de l'éclairage</v>
      </c>
      <c r="C25" s="49">
        <f>'Suivi conso'!P19</f>
        <v>0</v>
      </c>
      <c r="D25" s="49"/>
      <c r="E25" s="49"/>
      <c r="F25" s="49"/>
      <c r="G25" s="49"/>
      <c r="H25" s="49"/>
      <c r="I25" s="49"/>
      <c r="J25" s="49"/>
      <c r="K25" s="49"/>
      <c r="L25" s="49"/>
      <c r="M25" s="49"/>
      <c r="N25" s="49"/>
      <c r="O25" s="49"/>
    </row>
    <row r="26" spans="1:15" x14ac:dyDescent="0.3">
      <c r="A26" s="89"/>
      <c r="B26" s="51" t="str">
        <f t="shared" si="1"/>
        <v>Consommation d'eau chaude sanitaire</v>
      </c>
      <c r="C26" s="49">
        <f>'Suivi conso'!P20</f>
        <v>0</v>
      </c>
      <c r="D26" s="49"/>
      <c r="E26" s="49"/>
      <c r="F26" s="49"/>
      <c r="G26" s="49"/>
      <c r="H26" s="49"/>
      <c r="I26" s="49"/>
      <c r="J26" s="49"/>
      <c r="K26" s="49"/>
      <c r="L26" s="49"/>
      <c r="M26" s="49"/>
      <c r="N26" s="49"/>
      <c r="O26" s="49"/>
    </row>
    <row r="27" spans="1:15" x14ac:dyDescent="0.3">
      <c r="A27" s="89"/>
      <c r="B27" s="51" t="str">
        <f t="shared" si="1"/>
        <v>Consommation en électricité spécifique</v>
      </c>
      <c r="C27" s="49">
        <f>'Suivi conso'!P21</f>
        <v>0</v>
      </c>
      <c r="D27" s="49"/>
      <c r="E27" s="49"/>
      <c r="F27" s="49"/>
      <c r="G27" s="49"/>
      <c r="H27" s="49"/>
      <c r="I27" s="49"/>
      <c r="J27" s="49"/>
      <c r="K27" s="49"/>
      <c r="L27" s="49"/>
      <c r="M27" s="49"/>
      <c r="N27" s="49"/>
      <c r="O27" s="49"/>
    </row>
    <row r="28" spans="1:15" x14ac:dyDescent="0.3">
      <c r="A28" s="89"/>
      <c r="B28" s="51" t="str">
        <f t="shared" si="1"/>
        <v>Consommation pour le rafraichissement</v>
      </c>
      <c r="C28" s="49">
        <f>'Suivi conso'!P22</f>
        <v>0</v>
      </c>
      <c r="D28" s="49"/>
      <c r="E28" s="49"/>
      <c r="F28" s="49"/>
      <c r="G28" s="49"/>
      <c r="H28" s="49"/>
      <c r="I28" s="49"/>
      <c r="J28" s="49"/>
      <c r="K28" s="49"/>
      <c r="L28" s="49"/>
      <c r="M28" s="49"/>
      <c r="N28" s="49"/>
      <c r="O28" s="49"/>
    </row>
    <row r="29" spans="1:15" x14ac:dyDescent="0.3">
      <c r="A29" s="89"/>
      <c r="B29" s="51" t="str">
        <f t="shared" si="1"/>
        <v>Consommation de chauffage</v>
      </c>
      <c r="C29" s="49">
        <f>'Suivi conso'!P23</f>
        <v>0</v>
      </c>
      <c r="D29" s="49"/>
      <c r="E29" s="49"/>
      <c r="F29" s="49"/>
      <c r="G29" s="49"/>
      <c r="H29" s="49"/>
      <c r="I29" s="49"/>
      <c r="J29" s="49"/>
      <c r="K29" s="49"/>
      <c r="L29" s="49"/>
      <c r="M29" s="49"/>
      <c r="N29" s="49"/>
      <c r="O29" s="49"/>
    </row>
    <row r="30" spans="1:15" x14ac:dyDescent="0.3">
      <c r="A30" s="89" t="str">
        <f>'Suivi conso'!B24</f>
        <v>2019/2019</v>
      </c>
      <c r="B30" s="51" t="str">
        <f t="shared" si="1"/>
        <v>Consommation de la ventilation</v>
      </c>
      <c r="C30" s="49">
        <f>'Suivi conso'!P24</f>
        <v>0</v>
      </c>
      <c r="D30" s="49"/>
      <c r="E30" s="49"/>
      <c r="F30" s="49"/>
      <c r="G30" s="49"/>
      <c r="H30" s="49"/>
      <c r="I30" s="49"/>
      <c r="J30" s="49"/>
      <c r="K30" s="49"/>
      <c r="L30" s="49"/>
      <c r="M30" s="49"/>
      <c r="N30" s="49"/>
      <c r="O30" s="49"/>
    </row>
    <row r="31" spans="1:15" x14ac:dyDescent="0.3">
      <c r="A31" s="89"/>
      <c r="B31" s="51" t="str">
        <f t="shared" si="1"/>
        <v xml:space="preserve">Consommation des auxiliaires </v>
      </c>
      <c r="C31" s="49">
        <f>'Suivi conso'!P25</f>
        <v>0</v>
      </c>
      <c r="D31" s="49"/>
      <c r="E31" s="49"/>
      <c r="F31" s="49"/>
      <c r="G31" s="49"/>
      <c r="H31" s="49"/>
      <c r="I31" s="49"/>
      <c r="J31" s="49"/>
      <c r="K31" s="49"/>
      <c r="L31" s="49"/>
      <c r="M31" s="49"/>
      <c r="N31" s="49"/>
      <c r="O31" s="49"/>
    </row>
    <row r="32" spans="1:15" x14ac:dyDescent="0.3">
      <c r="A32" s="89"/>
      <c r="B32" s="51" t="str">
        <f t="shared" si="1"/>
        <v>Consommation de l'éclairage</v>
      </c>
      <c r="C32" s="49">
        <f>'Suivi conso'!P26</f>
        <v>0</v>
      </c>
      <c r="D32" s="49"/>
      <c r="E32" s="49"/>
      <c r="F32" s="49"/>
      <c r="G32" s="49"/>
      <c r="H32" s="49"/>
      <c r="I32" s="49"/>
      <c r="J32" s="49"/>
      <c r="K32" s="49"/>
      <c r="L32" s="49"/>
      <c r="M32" s="49"/>
      <c r="N32" s="49"/>
      <c r="O32" s="49"/>
    </row>
    <row r="33" spans="1:15" x14ac:dyDescent="0.3">
      <c r="A33" s="89"/>
      <c r="B33" s="51" t="str">
        <f t="shared" si="1"/>
        <v>Consommation d'eau chaude sanitaire</v>
      </c>
      <c r="C33" s="49">
        <f>'Suivi conso'!P27</f>
        <v>0</v>
      </c>
      <c r="D33" s="49"/>
      <c r="E33" s="49"/>
      <c r="F33" s="49"/>
      <c r="G33" s="49"/>
      <c r="H33" s="49"/>
      <c r="I33" s="49"/>
      <c r="J33" s="49"/>
      <c r="K33" s="49"/>
      <c r="L33" s="49"/>
      <c r="M33" s="49"/>
      <c r="N33" s="49"/>
      <c r="O33" s="49"/>
    </row>
    <row r="34" spans="1:15" x14ac:dyDescent="0.3">
      <c r="A34" s="89"/>
      <c r="B34" s="51" t="str">
        <f t="shared" si="1"/>
        <v>Consommation en électricité spécifique</v>
      </c>
      <c r="C34" s="49">
        <f>'Suivi conso'!P28</f>
        <v>0</v>
      </c>
      <c r="D34" s="49"/>
      <c r="E34" s="49"/>
      <c r="F34" s="49"/>
      <c r="G34" s="49"/>
      <c r="H34" s="49"/>
      <c r="I34" s="49"/>
      <c r="J34" s="49"/>
      <c r="K34" s="49"/>
      <c r="L34" s="49"/>
      <c r="M34" s="49"/>
      <c r="N34" s="49"/>
      <c r="O34" s="49"/>
    </row>
    <row r="35" spans="1:15" x14ac:dyDescent="0.3">
      <c r="A35" s="89"/>
      <c r="B35" s="51" t="str">
        <f t="shared" si="1"/>
        <v>Consommation pour le rafraichissement</v>
      </c>
      <c r="C35" s="49">
        <f>'Suivi conso'!P29</f>
        <v>0</v>
      </c>
      <c r="D35" s="49"/>
      <c r="E35" s="49"/>
      <c r="F35" s="49"/>
      <c r="G35" s="49"/>
      <c r="H35" s="49"/>
      <c r="I35" s="49"/>
      <c r="J35" s="49"/>
      <c r="K35" s="49"/>
      <c r="L35" s="49"/>
      <c r="M35" s="49"/>
      <c r="N35" s="49"/>
      <c r="O35" s="49"/>
    </row>
    <row r="36" spans="1:15" x14ac:dyDescent="0.3">
      <c r="A36" s="89"/>
      <c r="B36" s="51" t="str">
        <f t="shared" si="1"/>
        <v>Consommation de chauffage</v>
      </c>
      <c r="C36" s="49">
        <f>'Suivi conso'!P30</f>
        <v>0</v>
      </c>
      <c r="D36" s="49"/>
      <c r="E36" s="49"/>
      <c r="F36" s="49"/>
      <c r="G36" s="49"/>
      <c r="H36" s="49"/>
      <c r="I36" s="49"/>
      <c r="J36" s="49"/>
      <c r="K36" s="49"/>
      <c r="L36" s="49"/>
      <c r="M36" s="49"/>
      <c r="N36" s="49"/>
      <c r="O36" s="49"/>
    </row>
    <row r="37" spans="1:15" x14ac:dyDescent="0.3">
      <c r="A37" s="89" t="str">
        <f>'Suivi conso'!B31</f>
        <v>2020/2020</v>
      </c>
      <c r="B37" s="51" t="str">
        <f t="shared" si="1"/>
        <v>Consommation de la ventilation</v>
      </c>
      <c r="C37" s="49">
        <f>'Suivi conso'!P31</f>
        <v>0</v>
      </c>
      <c r="D37" s="49"/>
      <c r="E37" s="49"/>
      <c r="F37" s="49"/>
      <c r="G37" s="49"/>
      <c r="H37" s="49"/>
      <c r="I37" s="49"/>
      <c r="J37" s="49"/>
      <c r="K37" s="49"/>
      <c r="L37" s="49"/>
      <c r="M37" s="49"/>
      <c r="N37" s="49"/>
      <c r="O37" s="49"/>
    </row>
    <row r="38" spans="1:15" x14ac:dyDescent="0.3">
      <c r="A38" s="89"/>
      <c r="B38" s="51" t="str">
        <f t="shared" si="1"/>
        <v xml:space="preserve">Consommation des auxiliaires </v>
      </c>
      <c r="C38" s="49">
        <f>'Suivi conso'!P32</f>
        <v>0</v>
      </c>
      <c r="D38" s="49"/>
      <c r="E38" s="49"/>
      <c r="F38" s="49"/>
      <c r="G38" s="49"/>
      <c r="H38" s="49"/>
      <c r="I38" s="49"/>
      <c r="J38" s="49"/>
      <c r="K38" s="49"/>
      <c r="L38" s="49"/>
      <c r="M38" s="49"/>
      <c r="N38" s="49"/>
      <c r="O38" s="49"/>
    </row>
    <row r="39" spans="1:15" x14ac:dyDescent="0.3">
      <c r="A39" s="89"/>
      <c r="B39" s="51" t="str">
        <f t="shared" si="1"/>
        <v>Consommation de l'éclairage</v>
      </c>
      <c r="C39" s="49">
        <f>'Suivi conso'!P33</f>
        <v>0</v>
      </c>
      <c r="D39" s="49"/>
      <c r="E39" s="49"/>
      <c r="F39" s="49"/>
      <c r="G39" s="49"/>
      <c r="H39" s="49"/>
      <c r="I39" s="49"/>
      <c r="J39" s="49"/>
      <c r="K39" s="49"/>
      <c r="L39" s="49"/>
      <c r="M39" s="49"/>
      <c r="N39" s="49"/>
      <c r="O39" s="49"/>
    </row>
    <row r="40" spans="1:15" x14ac:dyDescent="0.3">
      <c r="A40" s="89"/>
      <c r="B40" s="51" t="str">
        <f t="shared" si="1"/>
        <v>Consommation d'eau chaude sanitaire</v>
      </c>
      <c r="C40" s="49">
        <f>'Suivi conso'!P34</f>
        <v>0</v>
      </c>
      <c r="D40" s="49"/>
      <c r="E40" s="49"/>
      <c r="F40" s="49"/>
      <c r="G40" s="49"/>
      <c r="H40" s="49"/>
      <c r="I40" s="49"/>
      <c r="J40" s="49"/>
      <c r="K40" s="49"/>
      <c r="L40" s="49"/>
      <c r="M40" s="49"/>
      <c r="N40" s="49"/>
      <c r="O40" s="49"/>
    </row>
    <row r="41" spans="1:15" x14ac:dyDescent="0.3">
      <c r="A41" s="89"/>
      <c r="B41" s="51" t="str">
        <f t="shared" si="1"/>
        <v>Consommation en électricité spécifique</v>
      </c>
      <c r="C41" s="49">
        <f>'Suivi conso'!P35</f>
        <v>0</v>
      </c>
      <c r="D41" s="49"/>
      <c r="E41" s="49"/>
      <c r="F41" s="49"/>
      <c r="G41" s="49"/>
      <c r="H41" s="49"/>
      <c r="I41" s="49"/>
      <c r="J41" s="49"/>
      <c r="K41" s="49"/>
      <c r="L41" s="49"/>
      <c r="M41" s="49"/>
      <c r="N41" s="49"/>
      <c r="O41" s="49"/>
    </row>
    <row r="42" spans="1:15" x14ac:dyDescent="0.3">
      <c r="A42" s="89"/>
      <c r="B42" s="51" t="str">
        <f t="shared" si="1"/>
        <v>Consommation pour le rafraichissement</v>
      </c>
      <c r="C42" s="49">
        <f>'Suivi conso'!P36</f>
        <v>0</v>
      </c>
      <c r="D42" s="49"/>
      <c r="E42" s="49"/>
      <c r="F42" s="49"/>
      <c r="G42" s="49"/>
      <c r="H42" s="49"/>
      <c r="I42" s="49"/>
      <c r="J42" s="49"/>
      <c r="K42" s="49"/>
      <c r="L42" s="49"/>
      <c r="M42" s="49"/>
      <c r="N42" s="49"/>
      <c r="O42" s="49"/>
    </row>
    <row r="43" spans="1:15" x14ac:dyDescent="0.3">
      <c r="A43" s="89"/>
      <c r="B43" s="51" t="str">
        <f t="shared" si="1"/>
        <v>Consommation de chauffage</v>
      </c>
      <c r="C43" s="49">
        <f>'Suivi conso'!P37</f>
        <v>0</v>
      </c>
      <c r="D43" s="49"/>
      <c r="E43" s="49"/>
      <c r="F43" s="49"/>
      <c r="G43" s="49"/>
      <c r="H43" s="49"/>
      <c r="I43" s="49"/>
      <c r="J43" s="49"/>
      <c r="K43" s="49"/>
      <c r="L43" s="49"/>
      <c r="M43" s="49"/>
      <c r="N43" s="49"/>
      <c r="O43" s="49"/>
    </row>
    <row r="44" spans="1:15" x14ac:dyDescent="0.3">
      <c r="A44" s="89" t="str">
        <f>'Suivi conso'!B38</f>
        <v>2021/2021</v>
      </c>
      <c r="B44" s="51" t="str">
        <f t="shared" si="1"/>
        <v>Consommation de la ventilation</v>
      </c>
      <c r="C44" s="49">
        <f>'Suivi conso'!P38</f>
        <v>0</v>
      </c>
      <c r="D44" s="49"/>
      <c r="E44" s="49"/>
      <c r="F44" s="49"/>
      <c r="G44" s="49"/>
      <c r="H44" s="49"/>
      <c r="I44" s="49"/>
      <c r="J44" s="49"/>
      <c r="K44" s="49"/>
      <c r="L44" s="49"/>
      <c r="M44" s="49"/>
      <c r="N44" s="49"/>
      <c r="O44" s="49"/>
    </row>
    <row r="45" spans="1:15" x14ac:dyDescent="0.3">
      <c r="A45" s="89"/>
      <c r="B45" s="51" t="str">
        <f t="shared" si="1"/>
        <v xml:space="preserve">Consommation des auxiliaires </v>
      </c>
      <c r="C45" s="49">
        <f>'Suivi conso'!P39</f>
        <v>0</v>
      </c>
      <c r="D45" s="49"/>
      <c r="E45" s="49"/>
      <c r="F45" s="49"/>
      <c r="G45" s="49"/>
      <c r="H45" s="49"/>
      <c r="I45" s="49"/>
      <c r="J45" s="49"/>
      <c r="K45" s="49"/>
      <c r="L45" s="49"/>
      <c r="M45" s="49"/>
      <c r="N45" s="49"/>
      <c r="O45" s="49"/>
    </row>
    <row r="46" spans="1:15" x14ac:dyDescent="0.3">
      <c r="A46" s="89"/>
      <c r="B46" s="51" t="str">
        <f t="shared" si="1"/>
        <v>Consommation de l'éclairage</v>
      </c>
      <c r="C46" s="49">
        <f>'Suivi conso'!P40</f>
        <v>0</v>
      </c>
      <c r="D46" s="49"/>
      <c r="E46" s="49"/>
      <c r="F46" s="49"/>
      <c r="G46" s="49"/>
      <c r="H46" s="49"/>
      <c r="I46" s="49"/>
      <c r="J46" s="49"/>
      <c r="K46" s="49"/>
      <c r="L46" s="49"/>
      <c r="M46" s="49"/>
      <c r="N46" s="49"/>
      <c r="O46" s="49"/>
    </row>
    <row r="47" spans="1:15" ht="11.25" customHeight="1" x14ac:dyDescent="0.3">
      <c r="A47" s="89"/>
      <c r="B47" s="51" t="str">
        <f t="shared" si="1"/>
        <v>Consommation d'eau chaude sanitaire</v>
      </c>
      <c r="C47" s="49">
        <f>'Suivi conso'!P41</f>
        <v>0</v>
      </c>
      <c r="D47" s="49"/>
      <c r="E47" s="49"/>
      <c r="F47" s="49"/>
      <c r="G47" s="49"/>
      <c r="H47" s="49"/>
      <c r="I47" s="49"/>
      <c r="J47" s="49"/>
      <c r="K47" s="49"/>
      <c r="L47" s="49"/>
      <c r="M47" s="49"/>
      <c r="N47" s="49"/>
      <c r="O47" s="49"/>
    </row>
    <row r="48" spans="1:15" x14ac:dyDescent="0.3">
      <c r="A48" s="89"/>
      <c r="B48" s="51" t="str">
        <f t="shared" si="1"/>
        <v>Consommation en électricité spécifique</v>
      </c>
      <c r="C48" s="49">
        <f>'Suivi conso'!P42</f>
        <v>0</v>
      </c>
      <c r="D48" s="49"/>
      <c r="E48" s="49"/>
      <c r="F48" s="49"/>
      <c r="G48" s="49"/>
      <c r="H48" s="49"/>
      <c r="I48" s="49"/>
      <c r="J48" s="49"/>
      <c r="K48" s="49"/>
      <c r="L48" s="49"/>
      <c r="M48" s="49"/>
      <c r="N48" s="49"/>
      <c r="O48" s="49"/>
    </row>
    <row r="49" spans="1:15" x14ac:dyDescent="0.3">
      <c r="A49" s="89"/>
      <c r="B49" s="51" t="str">
        <f t="shared" si="1"/>
        <v>Consommation pour le rafraichissement</v>
      </c>
      <c r="C49" s="49">
        <f>'Suivi conso'!P43</f>
        <v>0</v>
      </c>
      <c r="D49" s="49"/>
      <c r="E49" s="49"/>
      <c r="F49" s="49"/>
      <c r="G49" s="49"/>
      <c r="H49" s="49"/>
      <c r="I49" s="49"/>
      <c r="J49" s="49"/>
      <c r="K49" s="49"/>
      <c r="L49" s="49"/>
      <c r="M49" s="49"/>
      <c r="N49" s="49"/>
      <c r="O49" s="49"/>
    </row>
    <row r="50" spans="1:15" x14ac:dyDescent="0.3">
      <c r="A50" s="89"/>
      <c r="B50" s="51" t="str">
        <f t="shared" si="1"/>
        <v>Consommation de chauffage</v>
      </c>
      <c r="C50" s="49">
        <f>'Suivi conso'!P44</f>
        <v>0</v>
      </c>
      <c r="D50" s="49"/>
      <c r="E50" s="49"/>
      <c r="F50" s="49"/>
      <c r="G50" s="49"/>
      <c r="H50" s="49"/>
      <c r="I50" s="49"/>
      <c r="J50" s="49"/>
      <c r="K50" s="49"/>
      <c r="L50" s="49"/>
      <c r="M50" s="49"/>
      <c r="N50" s="49"/>
      <c r="O50" s="49"/>
    </row>
    <row r="51" spans="1:15" x14ac:dyDescent="0.3">
      <c r="A51" s="89" t="str">
        <f>'Suivi conso'!B45</f>
        <v>2022/2022</v>
      </c>
      <c r="B51" s="51" t="str">
        <f t="shared" si="1"/>
        <v>Consommation de la ventilation</v>
      </c>
      <c r="C51" s="49">
        <f>'Suivi conso'!P45</f>
        <v>0</v>
      </c>
      <c r="D51" s="49"/>
      <c r="E51" s="49"/>
      <c r="F51" s="49"/>
      <c r="G51" s="49"/>
      <c r="H51" s="49"/>
      <c r="I51" s="49"/>
      <c r="J51" s="49"/>
      <c r="K51" s="49"/>
      <c r="L51" s="49"/>
      <c r="M51" s="49"/>
      <c r="N51" s="49"/>
      <c r="O51" s="49"/>
    </row>
    <row r="52" spans="1:15" x14ac:dyDescent="0.3">
      <c r="A52" s="89"/>
      <c r="B52" s="51" t="str">
        <f t="shared" si="1"/>
        <v xml:space="preserve">Consommation des auxiliaires </v>
      </c>
      <c r="C52" s="49">
        <f>'Suivi conso'!P46</f>
        <v>0</v>
      </c>
      <c r="D52" s="49"/>
      <c r="E52" s="49"/>
      <c r="F52" s="49"/>
      <c r="G52" s="49"/>
      <c r="H52" s="49"/>
      <c r="I52" s="49"/>
      <c r="J52" s="49"/>
      <c r="K52" s="49"/>
      <c r="L52" s="49"/>
      <c r="M52" s="49"/>
      <c r="N52" s="49"/>
      <c r="O52" s="49"/>
    </row>
    <row r="53" spans="1:15" x14ac:dyDescent="0.3">
      <c r="A53" s="89"/>
      <c r="B53" s="51" t="str">
        <f t="shared" si="1"/>
        <v>Consommation de l'éclairage</v>
      </c>
      <c r="C53" s="49">
        <f>'Suivi conso'!P47</f>
        <v>0</v>
      </c>
      <c r="D53" s="49"/>
      <c r="E53" s="49"/>
      <c r="F53" s="49"/>
      <c r="G53" s="49"/>
      <c r="H53" s="49"/>
      <c r="I53" s="49"/>
      <c r="J53" s="49"/>
      <c r="K53" s="49"/>
      <c r="L53" s="49"/>
      <c r="M53" s="49"/>
      <c r="N53" s="49"/>
      <c r="O53" s="49"/>
    </row>
    <row r="54" spans="1:15" x14ac:dyDescent="0.3">
      <c r="A54" s="89"/>
      <c r="B54" s="51" t="str">
        <f t="shared" si="1"/>
        <v>Consommation d'eau chaude sanitaire</v>
      </c>
      <c r="C54" s="49">
        <f>'Suivi conso'!P48</f>
        <v>0</v>
      </c>
      <c r="D54" s="49"/>
      <c r="E54" s="49"/>
      <c r="F54" s="49"/>
      <c r="G54" s="49"/>
      <c r="H54" s="49"/>
      <c r="I54" s="49"/>
      <c r="J54" s="49"/>
      <c r="K54" s="49"/>
      <c r="L54" s="49"/>
      <c r="M54" s="49"/>
      <c r="N54" s="49"/>
      <c r="O54" s="49"/>
    </row>
    <row r="55" spans="1:15" x14ac:dyDescent="0.3">
      <c r="A55" s="89"/>
      <c r="B55" s="51" t="str">
        <f t="shared" si="1"/>
        <v>Consommation en électricité spécifique</v>
      </c>
      <c r="C55" s="49">
        <f>'Suivi conso'!P49</f>
        <v>0</v>
      </c>
      <c r="D55" s="49"/>
      <c r="E55" s="49"/>
      <c r="F55" s="49"/>
      <c r="G55" s="49"/>
      <c r="H55" s="49"/>
      <c r="I55" s="49"/>
      <c r="J55" s="49"/>
      <c r="K55" s="49"/>
      <c r="L55" s="49"/>
      <c r="M55" s="49"/>
      <c r="N55" s="49"/>
      <c r="O55" s="49"/>
    </row>
    <row r="56" spans="1:15" x14ac:dyDescent="0.3">
      <c r="A56" s="89"/>
      <c r="B56" s="51" t="str">
        <f t="shared" si="1"/>
        <v>Consommation pour le rafraichissement</v>
      </c>
      <c r="C56" s="49">
        <f>'Suivi conso'!P50</f>
        <v>0</v>
      </c>
      <c r="D56" s="49"/>
      <c r="E56" s="49"/>
      <c r="F56" s="49"/>
      <c r="G56" s="49"/>
      <c r="H56" s="49"/>
      <c r="I56" s="49"/>
      <c r="J56" s="49"/>
      <c r="K56" s="49"/>
      <c r="L56" s="49"/>
      <c r="M56" s="49"/>
      <c r="N56" s="49"/>
      <c r="O56" s="49"/>
    </row>
    <row r="57" spans="1:15" x14ac:dyDescent="0.3">
      <c r="A57" s="89"/>
      <c r="B57" s="51" t="str">
        <f t="shared" si="1"/>
        <v>Consommation de chauffage</v>
      </c>
      <c r="C57" s="49">
        <f>'Suivi conso'!P51</f>
        <v>0</v>
      </c>
      <c r="D57" s="49"/>
      <c r="E57" s="49"/>
      <c r="F57" s="49"/>
      <c r="G57" s="49"/>
      <c r="H57" s="49"/>
      <c r="I57" s="49"/>
      <c r="J57" s="49"/>
      <c r="K57" s="49"/>
      <c r="L57" s="49"/>
      <c r="M57" s="49"/>
      <c r="N57" s="49"/>
      <c r="O57" s="49"/>
    </row>
    <row r="58" spans="1:15" x14ac:dyDescent="0.3">
      <c r="A58" s="49"/>
      <c r="B58" s="51"/>
      <c r="C58" s="49"/>
      <c r="D58" s="49"/>
      <c r="E58" s="49"/>
      <c r="F58" s="49"/>
      <c r="G58" s="49"/>
      <c r="H58" s="49"/>
      <c r="I58" s="49"/>
      <c r="J58" s="49"/>
      <c r="K58" s="49"/>
      <c r="L58" s="49"/>
      <c r="M58" s="49"/>
      <c r="N58" s="49"/>
      <c r="O58" s="49"/>
    </row>
    <row r="59" spans="1:15" x14ac:dyDescent="0.3">
      <c r="A59" s="49"/>
      <c r="B59" s="49"/>
      <c r="C59" s="49"/>
      <c r="D59" s="49"/>
      <c r="E59" s="49"/>
      <c r="F59" s="49"/>
      <c r="G59" s="49"/>
      <c r="H59" s="49"/>
      <c r="I59" s="49"/>
      <c r="J59" s="49"/>
      <c r="K59" s="49"/>
      <c r="L59" s="49"/>
      <c r="M59" s="49"/>
      <c r="N59" s="49"/>
      <c r="O59" s="49"/>
    </row>
    <row r="60" spans="1:15" x14ac:dyDescent="0.3">
      <c r="A60" s="49"/>
      <c r="B60" s="49"/>
      <c r="C60" s="49"/>
      <c r="D60" s="49"/>
      <c r="E60" s="49"/>
      <c r="F60" s="49"/>
      <c r="G60" s="49"/>
      <c r="H60" s="49"/>
      <c r="I60" s="49"/>
      <c r="J60" s="49"/>
      <c r="K60" s="49"/>
      <c r="L60" s="49"/>
      <c r="M60" s="49"/>
      <c r="N60" s="49"/>
      <c r="O60" s="49"/>
    </row>
    <row r="61" spans="1:15" x14ac:dyDescent="0.3">
      <c r="A61" s="49" t="str">
        <f>A2</f>
        <v>Théorique</v>
      </c>
      <c r="B61" s="49"/>
      <c r="C61" s="49"/>
      <c r="D61" s="49"/>
      <c r="E61" s="49"/>
      <c r="F61" s="49"/>
      <c r="G61" s="49"/>
      <c r="H61" s="49"/>
      <c r="I61" s="49"/>
      <c r="J61" s="49"/>
      <c r="K61" s="49"/>
      <c r="L61" s="49"/>
      <c r="M61" s="49"/>
      <c r="N61" s="49"/>
      <c r="O61" s="49"/>
    </row>
    <row r="62" spans="1:15" x14ac:dyDescent="0.3">
      <c r="A62" s="49" t="str">
        <f>A9</f>
        <v>2016/2016</v>
      </c>
      <c r="B62" s="49"/>
      <c r="C62" s="49"/>
      <c r="D62" s="49"/>
      <c r="E62" s="49"/>
      <c r="F62" s="49"/>
      <c r="G62" s="49"/>
      <c r="H62" s="49"/>
      <c r="I62" s="49"/>
      <c r="J62" s="49"/>
      <c r="K62" s="49"/>
      <c r="L62" s="49"/>
      <c r="M62" s="49"/>
      <c r="N62" s="49"/>
      <c r="O62" s="49"/>
    </row>
    <row r="63" spans="1:15" x14ac:dyDescent="0.3">
      <c r="A63" s="49" t="str">
        <f>A16</f>
        <v>2017/2017</v>
      </c>
      <c r="B63" s="49"/>
      <c r="C63" s="49"/>
      <c r="D63" s="49"/>
      <c r="E63" s="49"/>
      <c r="F63" s="49"/>
      <c r="G63" s="49"/>
      <c r="H63" s="49"/>
      <c r="I63" s="49"/>
      <c r="J63" s="49"/>
      <c r="K63" s="49"/>
      <c r="L63" s="49"/>
      <c r="M63" s="49"/>
      <c r="N63" s="49"/>
      <c r="O63" s="49"/>
    </row>
    <row r="64" spans="1:15" x14ac:dyDescent="0.3">
      <c r="A64" s="49" t="str">
        <f>A23</f>
        <v>2018/2018</v>
      </c>
      <c r="B64" s="49"/>
      <c r="C64" s="49"/>
      <c r="D64" s="49"/>
      <c r="E64" s="49"/>
      <c r="F64" s="49"/>
      <c r="G64" s="49"/>
      <c r="H64" s="49"/>
      <c r="I64" s="49"/>
      <c r="J64" s="49"/>
      <c r="K64" s="49"/>
      <c r="L64" s="49"/>
      <c r="M64" s="49"/>
      <c r="N64" s="49"/>
      <c r="O64" s="49"/>
    </row>
    <row r="65" spans="1:15" x14ac:dyDescent="0.3">
      <c r="A65" s="49" t="str">
        <f>A30</f>
        <v>2019/2019</v>
      </c>
      <c r="B65" s="49"/>
      <c r="C65" s="49"/>
      <c r="D65" s="49"/>
      <c r="E65" s="49"/>
      <c r="F65" s="49"/>
      <c r="G65" s="49"/>
      <c r="H65" s="49"/>
      <c r="I65" s="49"/>
      <c r="J65" s="49"/>
      <c r="K65" s="49"/>
      <c r="L65" s="49"/>
      <c r="M65" s="49"/>
      <c r="N65" s="49"/>
      <c r="O65" s="49"/>
    </row>
    <row r="66" spans="1:15" x14ac:dyDescent="0.3">
      <c r="A66" s="49" t="str">
        <f>A37</f>
        <v>2020/2020</v>
      </c>
      <c r="B66" s="49"/>
      <c r="C66" s="49"/>
      <c r="D66" s="49"/>
      <c r="E66" s="49"/>
      <c r="F66" s="49"/>
      <c r="G66" s="49"/>
      <c r="H66" s="49"/>
      <c r="I66" s="49"/>
      <c r="J66" s="49"/>
      <c r="K66" s="49"/>
      <c r="L66" s="49"/>
      <c r="M66" s="49"/>
      <c r="N66" s="49"/>
      <c r="O66" s="49"/>
    </row>
    <row r="67" spans="1:15" x14ac:dyDescent="0.3">
      <c r="A67" s="49" t="str">
        <f>A44</f>
        <v>2021/2021</v>
      </c>
      <c r="B67" s="49"/>
      <c r="C67" s="49"/>
      <c r="D67" s="49"/>
      <c r="E67" s="49"/>
      <c r="F67" s="49"/>
      <c r="G67" s="49"/>
      <c r="H67" s="49"/>
      <c r="I67" s="49"/>
      <c r="J67" s="49"/>
      <c r="K67" s="49"/>
      <c r="L67" s="49"/>
      <c r="M67" s="49"/>
      <c r="N67" s="49"/>
      <c r="O67" s="49"/>
    </row>
    <row r="68" spans="1:15" x14ac:dyDescent="0.3">
      <c r="A68" s="49" t="str">
        <f>A51</f>
        <v>2022/2022</v>
      </c>
      <c r="B68" s="49"/>
      <c r="C68" s="49"/>
      <c r="D68" s="49"/>
      <c r="E68" s="49"/>
      <c r="F68" s="49"/>
      <c r="G68" s="49"/>
      <c r="H68" s="49"/>
      <c r="I68" s="49"/>
      <c r="J68" s="49"/>
      <c r="K68" s="49"/>
      <c r="L68" s="49"/>
      <c r="M68" s="49"/>
      <c r="N68" s="49"/>
      <c r="O68" s="49"/>
    </row>
    <row r="69" spans="1:15" x14ac:dyDescent="0.3">
      <c r="A69" s="49"/>
      <c r="B69" s="49"/>
      <c r="C69" s="49"/>
      <c r="D69" s="49"/>
      <c r="E69" s="49"/>
      <c r="F69" s="49"/>
      <c r="G69" s="49"/>
      <c r="H69" s="49"/>
      <c r="I69" s="49"/>
      <c r="J69" s="49"/>
      <c r="K69" s="49"/>
      <c r="L69" s="49"/>
      <c r="M69" s="49"/>
      <c r="N69" s="49"/>
      <c r="O69" s="49"/>
    </row>
    <row r="70" spans="1:15" x14ac:dyDescent="0.3">
      <c r="A70" s="49"/>
      <c r="B70" s="49"/>
      <c r="C70" s="49"/>
      <c r="D70" s="49"/>
      <c r="E70" s="49"/>
      <c r="F70" s="49"/>
      <c r="G70" s="49"/>
      <c r="H70" s="49"/>
      <c r="I70" s="49"/>
      <c r="J70" s="49"/>
      <c r="K70" s="49"/>
      <c r="L70" s="49"/>
      <c r="M70" s="49"/>
      <c r="N70" s="49"/>
      <c r="O70" s="49"/>
    </row>
    <row r="71" spans="1:15" x14ac:dyDescent="0.3">
      <c r="A71" s="49"/>
      <c r="B71" s="49"/>
      <c r="C71" s="49"/>
      <c r="D71" s="49"/>
      <c r="E71" s="49"/>
      <c r="F71" s="49"/>
      <c r="G71" s="49"/>
      <c r="H71" s="49"/>
      <c r="I71" s="49"/>
      <c r="J71" s="49"/>
      <c r="K71" s="49"/>
      <c r="L71" s="49"/>
      <c r="M71" s="49"/>
      <c r="N71" s="49"/>
      <c r="O71" s="49"/>
    </row>
    <row r="72" spans="1:15" x14ac:dyDescent="0.3">
      <c r="A72" s="49"/>
      <c r="B72" s="49"/>
      <c r="C72" s="49"/>
      <c r="D72" s="49"/>
      <c r="E72" s="49"/>
      <c r="F72" s="49"/>
      <c r="G72" s="49"/>
      <c r="H72" s="49"/>
      <c r="I72" s="49"/>
      <c r="J72" s="49"/>
      <c r="K72" s="49"/>
      <c r="L72" s="49"/>
      <c r="M72" s="49"/>
      <c r="N72" s="49"/>
      <c r="O72" s="49"/>
    </row>
    <row r="73" spans="1:15" x14ac:dyDescent="0.3">
      <c r="A73" s="49"/>
      <c r="B73" s="49"/>
      <c r="C73" s="49"/>
      <c r="D73" s="49"/>
      <c r="E73" s="49"/>
      <c r="F73" s="49"/>
      <c r="G73" s="49"/>
      <c r="H73" s="49"/>
      <c r="I73" s="49"/>
      <c r="J73" s="49"/>
      <c r="K73" s="49"/>
      <c r="L73" s="49"/>
      <c r="M73" s="49"/>
      <c r="N73" s="49"/>
      <c r="O73" s="49"/>
    </row>
    <row r="74" spans="1:15" x14ac:dyDescent="0.3">
      <c r="A74" s="49"/>
      <c r="B74" s="49"/>
      <c r="C74" s="49"/>
      <c r="D74" s="49"/>
      <c r="E74" s="49"/>
      <c r="F74" s="49"/>
      <c r="G74" s="49"/>
      <c r="H74" s="49"/>
      <c r="I74" s="49"/>
      <c r="J74" s="49"/>
      <c r="K74" s="49"/>
      <c r="L74" s="49"/>
      <c r="M74" s="49"/>
      <c r="N74" s="49"/>
      <c r="O74" s="49"/>
    </row>
    <row r="75" spans="1:15" x14ac:dyDescent="0.3">
      <c r="A75" s="49"/>
      <c r="B75" s="49"/>
      <c r="C75" s="49"/>
      <c r="D75" s="49"/>
      <c r="E75" s="49"/>
      <c r="F75" s="49"/>
      <c r="G75" s="49"/>
      <c r="H75" s="49"/>
      <c r="I75" s="49"/>
      <c r="J75" s="49"/>
      <c r="K75" s="49"/>
      <c r="L75" s="49"/>
      <c r="M75" s="49"/>
      <c r="N75" s="49"/>
      <c r="O75" s="49"/>
    </row>
    <row r="76" spans="1:15" x14ac:dyDescent="0.3">
      <c r="A76" s="49"/>
      <c r="B76" s="49"/>
      <c r="C76" s="49"/>
      <c r="D76" s="49"/>
      <c r="E76" s="49"/>
      <c r="F76" s="49"/>
      <c r="G76" s="49"/>
      <c r="H76" s="49"/>
      <c r="I76" s="49"/>
      <c r="J76" s="49"/>
      <c r="K76" s="49"/>
      <c r="L76" s="49"/>
      <c r="M76" s="49"/>
      <c r="N76" s="49"/>
      <c r="O76" s="49"/>
    </row>
    <row r="77" spans="1:15" x14ac:dyDescent="0.3">
      <c r="A77" s="49"/>
      <c r="B77" s="49"/>
      <c r="C77" s="49"/>
      <c r="D77" s="49"/>
      <c r="E77" s="49"/>
      <c r="F77" s="49"/>
      <c r="G77" s="49"/>
      <c r="H77" s="49"/>
      <c r="I77" s="49"/>
      <c r="J77" s="49"/>
      <c r="K77" s="49"/>
      <c r="L77" s="49"/>
      <c r="M77" s="49"/>
      <c r="N77" s="49"/>
      <c r="O77" s="49"/>
    </row>
    <row r="78" spans="1:15" x14ac:dyDescent="0.3">
      <c r="A78" s="49"/>
      <c r="B78" s="49"/>
      <c r="C78" s="49"/>
      <c r="D78" s="49"/>
      <c r="E78" s="49"/>
      <c r="F78" s="49"/>
      <c r="G78" s="49"/>
      <c r="H78" s="49"/>
      <c r="I78" s="49"/>
      <c r="J78" s="49"/>
      <c r="K78" s="49"/>
      <c r="L78" s="49"/>
      <c r="M78" s="49"/>
      <c r="N78" s="49"/>
      <c r="O78" s="49"/>
    </row>
  </sheetData>
  <mergeCells count="8">
    <mergeCell ref="A51:A57"/>
    <mergeCell ref="A44:A50"/>
    <mergeCell ref="A2:A8"/>
    <mergeCell ref="A9:A15"/>
    <mergeCell ref="A16:A22"/>
    <mergeCell ref="A23:A29"/>
    <mergeCell ref="A30:A36"/>
    <mergeCell ref="A37:A43"/>
  </mergeCells>
  <printOptions horizontalCentered="1" verticalCentered="1"/>
  <pageMargins left="0.23622047244094491" right="0.23622047244094491" top="0.43307086614173229" bottom="0.74803149606299213" header="0.31496062992125984" footer="0.31496062992125984"/>
  <pageSetup paperSize="9" scale="47" orientation="landscape" r:id="rId1"/>
  <headerFooter>
    <oddFooter>&amp;L&amp;"-,Gras"Région Grand Est &amp;C&amp;D&amp;RPage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Instructions</vt:lpstr>
      <vt:lpstr>BET</vt:lpstr>
      <vt:lpstr>Rappel info sur les compteurs</vt:lpstr>
      <vt:lpstr>Relevé compteur</vt:lpstr>
      <vt:lpstr>Suivi conso</vt:lpstr>
      <vt:lpstr>Comparaison conso avec théo</vt:lpstr>
      <vt:lpstr>sre</vt:lpstr>
      <vt:lpstr>'Comparaison conso avec théo'!Zone_d_impression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2022-05-18T13:06:00Z</dcterms:modified>
</cp:coreProperties>
</file>