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6.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7.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8.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9.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10.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1.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12.xml" ContentType="application/vnd.openxmlformats-officedocument.drawing+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X:\1- DOSSIERS ACHAT\commence par 23-MAR-COM\Economie circulaire\2023MA000272-Observatoire Métha\Technique\Rapports_donnees_2023\"/>
    </mc:Choice>
  </mc:AlternateContent>
  <xr:revisionPtr revIDLastSave="0" documentId="13_ncr:1_{817B1FCC-C56D-46F7-81DB-DFA7ADD3C609}" xr6:coauthVersionLast="47" xr6:coauthVersionMax="47" xr10:uidLastSave="{00000000-0000-0000-0000-000000000000}"/>
  <bookViews>
    <workbookView xWindow="-110" yWindow="-110" windowWidth="19420" windowHeight="10300" activeTab="3" xr2:uid="{C1FBF07A-7E26-4E20-9F19-611E40538A26}"/>
  </bookViews>
  <sheets>
    <sheet name="À lire" sheetId="1" r:id="rId1"/>
    <sheet name="Ensemble des installations" sheetId="22" r:id="rId2"/>
    <sheet name="Ardennes" sheetId="2" r:id="rId3"/>
    <sheet name="Aube" sheetId="5" r:id="rId4"/>
    <sheet name="Haute-Marne" sheetId="15" r:id="rId5"/>
    <sheet name="Marne" sheetId="17" r:id="rId6"/>
    <sheet name="Meurthe-et-Moselle" sheetId="18" r:id="rId7"/>
    <sheet name="Meuse" sheetId="19" r:id="rId8"/>
    <sheet name="Moselle" sheetId="20" r:id="rId9"/>
    <sheet name="Bas-Rhin" sheetId="14" r:id="rId10"/>
    <sheet name="Haut-Rhin" sheetId="16" r:id="rId11"/>
    <sheet name="Vosges" sheetId="21"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3" i="21" l="1"/>
  <c r="C163" i="21"/>
  <c r="B163" i="21"/>
  <c r="D155" i="21"/>
  <c r="C155" i="21"/>
  <c r="B155" i="21"/>
  <c r="B145" i="21"/>
  <c r="B139" i="21"/>
  <c r="B147" i="21" s="1"/>
  <c r="B132" i="21"/>
  <c r="C130" i="21" s="1"/>
  <c r="C129" i="21"/>
  <c r="B118" i="21"/>
  <c r="C113" i="21" s="1"/>
  <c r="C117" i="21"/>
  <c r="C116" i="21"/>
  <c r="C115" i="21"/>
  <c r="C114" i="21"/>
  <c r="C112" i="21"/>
  <c r="C111" i="21"/>
  <c r="B105" i="21"/>
  <c r="G104" i="21" s="1"/>
  <c r="E104" i="21"/>
  <c r="K102" i="21"/>
  <c r="K101" i="21"/>
  <c r="K100" i="21"/>
  <c r="K99" i="21"/>
  <c r="K98" i="21"/>
  <c r="K97" i="21"/>
  <c r="K96" i="21"/>
  <c r="K95" i="21"/>
  <c r="K94" i="21"/>
  <c r="K93" i="21"/>
  <c r="F87" i="21"/>
  <c r="F85" i="21"/>
  <c r="F82" i="21"/>
  <c r="E81" i="21"/>
  <c r="F86" i="21" s="1"/>
  <c r="D81" i="21"/>
  <c r="C81" i="21"/>
  <c r="B81" i="21"/>
  <c r="F79" i="21"/>
  <c r="E74" i="21"/>
  <c r="F75" i="21" s="1"/>
  <c r="D74" i="21"/>
  <c r="C74" i="21"/>
  <c r="B74" i="21"/>
  <c r="E67" i="21"/>
  <c r="F73" i="21" s="1"/>
  <c r="D67" i="21"/>
  <c r="C67" i="21"/>
  <c r="B67" i="21"/>
  <c r="M61" i="21"/>
  <c r="L61" i="21"/>
  <c r="K61" i="21"/>
  <c r="J61" i="21"/>
  <c r="M60" i="21"/>
  <c r="M74" i="21" s="1"/>
  <c r="L60" i="21"/>
  <c r="L74" i="21" s="1"/>
  <c r="K60" i="21"/>
  <c r="K74" i="21" s="1"/>
  <c r="J60" i="21"/>
  <c r="E60" i="21"/>
  <c r="F66" i="21" s="1"/>
  <c r="D60" i="21"/>
  <c r="C60" i="21"/>
  <c r="B60" i="21"/>
  <c r="M59" i="21"/>
  <c r="L59" i="21"/>
  <c r="L73" i="21" s="1"/>
  <c r="K59" i="21"/>
  <c r="J59" i="21"/>
  <c r="M58" i="21"/>
  <c r="L58" i="21"/>
  <c r="K58" i="21"/>
  <c r="J58" i="21"/>
  <c r="F58" i="21"/>
  <c r="M57" i="21"/>
  <c r="L57" i="21"/>
  <c r="L71" i="21" s="1"/>
  <c r="K57" i="21"/>
  <c r="J57" i="21"/>
  <c r="M56" i="21"/>
  <c r="L56" i="21"/>
  <c r="K56" i="21"/>
  <c r="J56" i="21"/>
  <c r="F55" i="21"/>
  <c r="F54" i="21"/>
  <c r="E53" i="21"/>
  <c r="F57" i="21" s="1"/>
  <c r="D53" i="21"/>
  <c r="C53" i="21"/>
  <c r="B53" i="21"/>
  <c r="B88" i="21" s="1"/>
  <c r="J49" i="21"/>
  <c r="K49" i="21" s="1"/>
  <c r="B49" i="21"/>
  <c r="J48" i="21"/>
  <c r="J47" i="21"/>
  <c r="J46" i="21"/>
  <c r="J45" i="21"/>
  <c r="K45" i="21" s="1"/>
  <c r="J44" i="21"/>
  <c r="G40" i="21"/>
  <c r="F40" i="21"/>
  <c r="E40" i="21"/>
  <c r="D40" i="21"/>
  <c r="C40" i="21"/>
  <c r="H39" i="21"/>
  <c r="H38" i="21"/>
  <c r="H37" i="21"/>
  <c r="H36" i="21"/>
  <c r="H35" i="21"/>
  <c r="J26" i="21"/>
  <c r="B26" i="21"/>
  <c r="E24" i="21"/>
  <c r="J20" i="21"/>
  <c r="B20" i="21"/>
  <c r="C147" i="21" s="1"/>
  <c r="E18" i="21"/>
  <c r="E17" i="21"/>
  <c r="E16" i="21"/>
  <c r="E15" i="21"/>
  <c r="J14" i="21"/>
  <c r="E14" i="21"/>
  <c r="B14" i="21"/>
  <c r="E22" i="21" s="1"/>
  <c r="B11" i="21"/>
  <c r="G8" i="21"/>
  <c r="F8" i="21"/>
  <c r="E8" i="21"/>
  <c r="B139" i="20"/>
  <c r="B145" i="20"/>
  <c r="D163" i="20"/>
  <c r="C163" i="20"/>
  <c r="B163" i="20"/>
  <c r="D155" i="20"/>
  <c r="C155" i="20"/>
  <c r="B155" i="20"/>
  <c r="B132" i="20"/>
  <c r="C128" i="20" s="1"/>
  <c r="C131" i="20"/>
  <c r="C130" i="20"/>
  <c r="C129" i="20"/>
  <c r="C127" i="20"/>
  <c r="B118" i="20"/>
  <c r="C115" i="20" s="1"/>
  <c r="B105" i="20"/>
  <c r="E104" i="20" s="1"/>
  <c r="F104" i="20"/>
  <c r="K102" i="20"/>
  <c r="K101" i="20"/>
  <c r="K100" i="20"/>
  <c r="K99" i="20"/>
  <c r="K98" i="20"/>
  <c r="K97" i="20"/>
  <c r="K96" i="20"/>
  <c r="K95" i="20"/>
  <c r="K94" i="20"/>
  <c r="K93" i="20"/>
  <c r="E81" i="20"/>
  <c r="F87" i="20" s="1"/>
  <c r="D81" i="20"/>
  <c r="D88" i="20" s="1"/>
  <c r="C81" i="20"/>
  <c r="B81" i="20"/>
  <c r="F80" i="20"/>
  <c r="F78" i="20"/>
  <c r="F77" i="20"/>
  <c r="F76" i="20"/>
  <c r="F75" i="20"/>
  <c r="E74" i="20"/>
  <c r="F79" i="20" s="1"/>
  <c r="D74" i="20"/>
  <c r="C74" i="20"/>
  <c r="B74" i="20"/>
  <c r="E67" i="20"/>
  <c r="F68" i="20" s="1"/>
  <c r="D67" i="20"/>
  <c r="C67" i="20"/>
  <c r="B67" i="20"/>
  <c r="F62" i="20"/>
  <c r="M61" i="20"/>
  <c r="L61" i="20"/>
  <c r="K61" i="20"/>
  <c r="J61" i="20"/>
  <c r="M60" i="20"/>
  <c r="M74" i="20" s="1"/>
  <c r="L60" i="20"/>
  <c r="L74" i="20" s="1"/>
  <c r="K60" i="20"/>
  <c r="K74" i="20" s="1"/>
  <c r="J60" i="20"/>
  <c r="E60" i="20"/>
  <c r="F63" i="20" s="1"/>
  <c r="D60" i="20"/>
  <c r="C60" i="20"/>
  <c r="B60" i="20"/>
  <c r="M59" i="20"/>
  <c r="L59" i="20"/>
  <c r="K59" i="20"/>
  <c r="J59" i="20"/>
  <c r="M58" i="20"/>
  <c r="L58" i="20"/>
  <c r="L72" i="20" s="1"/>
  <c r="K58" i="20"/>
  <c r="J58" i="20"/>
  <c r="F58" i="20"/>
  <c r="M57" i="20"/>
  <c r="L57" i="20"/>
  <c r="K57" i="20"/>
  <c r="K71" i="20" s="1"/>
  <c r="J57" i="20"/>
  <c r="M56" i="20"/>
  <c r="L56" i="20"/>
  <c r="K56" i="20"/>
  <c r="J56" i="20"/>
  <c r="F55" i="20"/>
  <c r="E53" i="20"/>
  <c r="F56" i="20" s="1"/>
  <c r="D53" i="20"/>
  <c r="C53" i="20"/>
  <c r="B53" i="20"/>
  <c r="J49" i="20"/>
  <c r="B49" i="20"/>
  <c r="C105" i="20" s="1"/>
  <c r="J48" i="20"/>
  <c r="J47" i="20"/>
  <c r="J46" i="20"/>
  <c r="K46" i="20" s="1"/>
  <c r="J45" i="20"/>
  <c r="K45" i="20" s="1"/>
  <c r="J44" i="20"/>
  <c r="K44" i="20" s="1"/>
  <c r="G40" i="20"/>
  <c r="F40" i="20"/>
  <c r="E40" i="20"/>
  <c r="D40" i="20"/>
  <c r="C40" i="20"/>
  <c r="H39" i="20"/>
  <c r="H38" i="20"/>
  <c r="H37" i="20"/>
  <c r="H36" i="20"/>
  <c r="H35" i="20"/>
  <c r="J26" i="20"/>
  <c r="B26" i="20"/>
  <c r="E24" i="20" s="1"/>
  <c r="J20" i="20"/>
  <c r="B20" i="20"/>
  <c r="C147" i="20" s="1"/>
  <c r="E18" i="20"/>
  <c r="E17" i="20"/>
  <c r="E16" i="20"/>
  <c r="E15" i="20"/>
  <c r="J14" i="20"/>
  <c r="E14" i="20"/>
  <c r="B14" i="20"/>
  <c r="E22" i="20" s="1"/>
  <c r="B11" i="20"/>
  <c r="G8" i="20"/>
  <c r="F8" i="20"/>
  <c r="E8" i="20"/>
  <c r="D163" i="19"/>
  <c r="C163" i="19"/>
  <c r="B163" i="19"/>
  <c r="D155" i="19"/>
  <c r="C155" i="19"/>
  <c r="B155" i="19"/>
  <c r="B145" i="19"/>
  <c r="B139" i="19"/>
  <c r="B147" i="19" s="1"/>
  <c r="B132" i="19"/>
  <c r="C127" i="19" s="1"/>
  <c r="C129" i="19"/>
  <c r="C126" i="19"/>
  <c r="C125" i="19"/>
  <c r="C123" i="19"/>
  <c r="C122" i="19"/>
  <c r="B118" i="19"/>
  <c r="C117" i="19" s="1"/>
  <c r="B105" i="19"/>
  <c r="G104" i="19" s="1"/>
  <c r="H104" i="19"/>
  <c r="K102" i="19"/>
  <c r="K101" i="19"/>
  <c r="K100" i="19"/>
  <c r="K99" i="19"/>
  <c r="K98" i="19"/>
  <c r="K97" i="19"/>
  <c r="K96" i="19"/>
  <c r="K95" i="19"/>
  <c r="K94" i="19"/>
  <c r="K93" i="19"/>
  <c r="F86" i="19"/>
  <c r="E81" i="19"/>
  <c r="F87" i="19" s="1"/>
  <c r="D81" i="19"/>
  <c r="C81" i="19"/>
  <c r="B81" i="19"/>
  <c r="F80" i="19"/>
  <c r="F78" i="19"/>
  <c r="F76" i="19"/>
  <c r="F75" i="19"/>
  <c r="E74" i="19"/>
  <c r="F79" i="19" s="1"/>
  <c r="D74" i="19"/>
  <c r="C74" i="19"/>
  <c r="B74" i="19"/>
  <c r="E67" i="19"/>
  <c r="F73" i="19" s="1"/>
  <c r="D67" i="19"/>
  <c r="C67" i="19"/>
  <c r="B67" i="19"/>
  <c r="M61" i="19"/>
  <c r="L61" i="19"/>
  <c r="K61" i="19"/>
  <c r="J61" i="19"/>
  <c r="F61" i="19"/>
  <c r="M60" i="19"/>
  <c r="M74" i="19" s="1"/>
  <c r="L60" i="19"/>
  <c r="L74" i="19" s="1"/>
  <c r="K60" i="19"/>
  <c r="J60" i="19"/>
  <c r="E60" i="19"/>
  <c r="F64" i="19" s="1"/>
  <c r="D60" i="19"/>
  <c r="C60" i="19"/>
  <c r="B60" i="19"/>
  <c r="M59" i="19"/>
  <c r="L59" i="19"/>
  <c r="K59" i="19"/>
  <c r="J59" i="19"/>
  <c r="F59" i="19"/>
  <c r="M58" i="19"/>
  <c r="L58" i="19"/>
  <c r="K58" i="19"/>
  <c r="J58" i="19"/>
  <c r="M57" i="19"/>
  <c r="L57" i="19"/>
  <c r="L71" i="19" s="1"/>
  <c r="K57" i="19"/>
  <c r="K71" i="19" s="1"/>
  <c r="J57" i="19"/>
  <c r="F57" i="19"/>
  <c r="M56" i="19"/>
  <c r="L56" i="19"/>
  <c r="M70" i="19" s="1"/>
  <c r="K56" i="19"/>
  <c r="J56" i="19"/>
  <c r="F56" i="19"/>
  <c r="F54" i="19"/>
  <c r="E53" i="19"/>
  <c r="F55" i="19" s="1"/>
  <c r="D53" i="19"/>
  <c r="C53" i="19"/>
  <c r="B53" i="19"/>
  <c r="J49" i="19"/>
  <c r="K49" i="19" s="1"/>
  <c r="B49" i="19"/>
  <c r="J48" i="19"/>
  <c r="J47" i="19"/>
  <c r="K46" i="19"/>
  <c r="J46" i="19"/>
  <c r="J45" i="19"/>
  <c r="K45" i="19" s="1"/>
  <c r="J44" i="19"/>
  <c r="G40" i="19"/>
  <c r="F40" i="19"/>
  <c r="E40" i="19"/>
  <c r="D40" i="19"/>
  <c r="C40" i="19"/>
  <c r="H39" i="19"/>
  <c r="H38" i="19"/>
  <c r="H37" i="19"/>
  <c r="H36" i="19"/>
  <c r="H35" i="19"/>
  <c r="J26" i="19"/>
  <c r="B26" i="19"/>
  <c r="E24" i="19" s="1"/>
  <c r="E22" i="19"/>
  <c r="J20" i="19"/>
  <c r="B20" i="19"/>
  <c r="E23" i="19" s="1"/>
  <c r="E18" i="19"/>
  <c r="E17" i="19"/>
  <c r="E16" i="19"/>
  <c r="E15" i="19"/>
  <c r="J14" i="19"/>
  <c r="E14" i="19"/>
  <c r="B14" i="19"/>
  <c r="B11" i="19"/>
  <c r="G8" i="19"/>
  <c r="F8" i="19"/>
  <c r="E8" i="19"/>
  <c r="D163" i="18"/>
  <c r="C163" i="18"/>
  <c r="B163" i="18"/>
  <c r="D155" i="18"/>
  <c r="C155" i="18"/>
  <c r="B155" i="18"/>
  <c r="B145" i="18"/>
  <c r="B139" i="18"/>
  <c r="B132" i="18"/>
  <c r="C128" i="18" s="1"/>
  <c r="C130" i="18"/>
  <c r="C129" i="18"/>
  <c r="B118" i="18"/>
  <c r="C115" i="18" s="1"/>
  <c r="B105" i="18"/>
  <c r="E104" i="18" s="1"/>
  <c r="J104" i="18"/>
  <c r="G104" i="18"/>
  <c r="F104" i="18"/>
  <c r="K102" i="18"/>
  <c r="K101" i="18"/>
  <c r="K100" i="18"/>
  <c r="K99" i="18"/>
  <c r="K98" i="18"/>
  <c r="K97" i="18"/>
  <c r="K96" i="18"/>
  <c r="K95" i="18"/>
  <c r="K94" i="18"/>
  <c r="K93" i="18"/>
  <c r="E81" i="18"/>
  <c r="F82" i="18" s="1"/>
  <c r="D81" i="18"/>
  <c r="C81" i="18"/>
  <c r="B81" i="18"/>
  <c r="E74" i="18"/>
  <c r="F80" i="18" s="1"/>
  <c r="D74" i="18"/>
  <c r="C74" i="18"/>
  <c r="B74" i="18"/>
  <c r="E67" i="18"/>
  <c r="F73" i="18" s="1"/>
  <c r="D67" i="18"/>
  <c r="C67" i="18"/>
  <c r="B67" i="18"/>
  <c r="F64" i="18"/>
  <c r="M61" i="18"/>
  <c r="L61" i="18"/>
  <c r="K61" i="18"/>
  <c r="J61" i="18"/>
  <c r="M60" i="18"/>
  <c r="L60" i="18"/>
  <c r="K60" i="18"/>
  <c r="J60" i="18"/>
  <c r="E60" i="18"/>
  <c r="F62" i="18" s="1"/>
  <c r="D60" i="18"/>
  <c r="C60" i="18"/>
  <c r="B60" i="18"/>
  <c r="M59" i="18"/>
  <c r="L59" i="18"/>
  <c r="K59" i="18"/>
  <c r="J59" i="18"/>
  <c r="F59" i="18"/>
  <c r="M58" i="18"/>
  <c r="L58" i="18"/>
  <c r="K58" i="18"/>
  <c r="J58" i="18"/>
  <c r="M57" i="18"/>
  <c r="L57" i="18"/>
  <c r="K57" i="18"/>
  <c r="J57" i="18"/>
  <c r="M56" i="18"/>
  <c r="L56" i="18"/>
  <c r="K56" i="18"/>
  <c r="J56" i="18"/>
  <c r="E53" i="18"/>
  <c r="F56" i="18" s="1"/>
  <c r="D53" i="18"/>
  <c r="C53" i="18"/>
  <c r="B53" i="18"/>
  <c r="J49" i="18"/>
  <c r="B49" i="18"/>
  <c r="J48" i="18"/>
  <c r="K48" i="18" s="1"/>
  <c r="J47" i="18"/>
  <c r="K47" i="18" s="1"/>
  <c r="J46" i="18"/>
  <c r="K46" i="18" s="1"/>
  <c r="J45" i="18"/>
  <c r="J44" i="18"/>
  <c r="G40" i="18"/>
  <c r="F40" i="18"/>
  <c r="E40" i="18"/>
  <c r="D40" i="18"/>
  <c r="C40" i="18"/>
  <c r="H39" i="18"/>
  <c r="H38" i="18"/>
  <c r="H37" i="18"/>
  <c r="H36" i="18"/>
  <c r="H35" i="18"/>
  <c r="J26" i="18"/>
  <c r="J32" i="18" s="1"/>
  <c r="B26" i="18"/>
  <c r="E24" i="18" s="1"/>
  <c r="J20" i="18"/>
  <c r="B20" i="18"/>
  <c r="E23" i="18" s="1"/>
  <c r="E18" i="18"/>
  <c r="E17" i="18"/>
  <c r="E16" i="18"/>
  <c r="E15" i="18"/>
  <c r="J14" i="18"/>
  <c r="E14" i="18"/>
  <c r="B14" i="18"/>
  <c r="E22" i="18" s="1"/>
  <c r="B11" i="18"/>
  <c r="G8" i="18"/>
  <c r="F8" i="18"/>
  <c r="E8" i="18"/>
  <c r="E24" i="16"/>
  <c r="E23" i="16"/>
  <c r="E22" i="16"/>
  <c r="E24" i="15"/>
  <c r="E23" i="15"/>
  <c r="E22" i="15"/>
  <c r="E24" i="14"/>
  <c r="E23" i="14"/>
  <c r="E22" i="14"/>
  <c r="E24" i="5"/>
  <c r="E23" i="5"/>
  <c r="E22" i="5"/>
  <c r="E24" i="2"/>
  <c r="E23" i="2"/>
  <c r="E22" i="2"/>
  <c r="E18" i="16"/>
  <c r="E17" i="16"/>
  <c r="E16" i="16"/>
  <c r="E15" i="16"/>
  <c r="E14" i="16"/>
  <c r="E18" i="15"/>
  <c r="E17" i="15"/>
  <c r="E16" i="15"/>
  <c r="E15" i="15"/>
  <c r="E14" i="15"/>
  <c r="E18" i="14"/>
  <c r="E17" i="14"/>
  <c r="E16" i="14"/>
  <c r="E15" i="14"/>
  <c r="E14" i="14"/>
  <c r="E18" i="5"/>
  <c r="E17" i="5"/>
  <c r="E16" i="5"/>
  <c r="E15" i="5"/>
  <c r="E14" i="5"/>
  <c r="E18" i="2"/>
  <c r="E17" i="2"/>
  <c r="E16" i="2"/>
  <c r="E15" i="2"/>
  <c r="E14" i="2"/>
  <c r="E24" i="17"/>
  <c r="E25" i="17" s="1"/>
  <c r="F22" i="17" s="1"/>
  <c r="E23" i="17"/>
  <c r="E22" i="17"/>
  <c r="E15" i="17"/>
  <c r="E16" i="17"/>
  <c r="E17" i="17"/>
  <c r="E18" i="17"/>
  <c r="E14" i="17"/>
  <c r="D163" i="17"/>
  <c r="C163" i="17"/>
  <c r="B163" i="17"/>
  <c r="D155" i="17"/>
  <c r="C155" i="17"/>
  <c r="B155" i="17"/>
  <c r="B145" i="17"/>
  <c r="B139" i="17"/>
  <c r="B147" i="17" s="1"/>
  <c r="B132" i="17"/>
  <c r="C130" i="17" s="1"/>
  <c r="C131" i="17"/>
  <c r="C127" i="17"/>
  <c r="C126" i="17"/>
  <c r="C125" i="17"/>
  <c r="C124" i="17"/>
  <c r="C123" i="17"/>
  <c r="B120" i="17"/>
  <c r="C120" i="17" s="1"/>
  <c r="B118" i="17"/>
  <c r="C117" i="17" s="1"/>
  <c r="C112" i="17"/>
  <c r="C111" i="17"/>
  <c r="B105" i="17"/>
  <c r="G104" i="17" s="1"/>
  <c r="K102" i="17"/>
  <c r="K101" i="17"/>
  <c r="K100" i="17"/>
  <c r="K99" i="17"/>
  <c r="K98" i="17"/>
  <c r="K97" i="17"/>
  <c r="K96" i="17"/>
  <c r="K95" i="17"/>
  <c r="K94" i="17"/>
  <c r="K93" i="17"/>
  <c r="E81" i="17"/>
  <c r="F82" i="17" s="1"/>
  <c r="D81" i="17"/>
  <c r="C81" i="17"/>
  <c r="B81" i="17"/>
  <c r="E74" i="17"/>
  <c r="F75" i="17" s="1"/>
  <c r="D74" i="17"/>
  <c r="C74" i="17"/>
  <c r="B74" i="17"/>
  <c r="E67" i="17"/>
  <c r="F73" i="17" s="1"/>
  <c r="D67" i="17"/>
  <c r="C67" i="17"/>
  <c r="B67" i="17"/>
  <c r="F62" i="17"/>
  <c r="M61" i="17"/>
  <c r="L61" i="17"/>
  <c r="K61" i="17"/>
  <c r="J61" i="17"/>
  <c r="M60" i="17"/>
  <c r="L60" i="17"/>
  <c r="K60" i="17"/>
  <c r="J60" i="17"/>
  <c r="E60" i="17"/>
  <c r="D60" i="17"/>
  <c r="C60" i="17"/>
  <c r="B60" i="17"/>
  <c r="M59" i="17"/>
  <c r="L59" i="17"/>
  <c r="K59" i="17"/>
  <c r="K73" i="17" s="1"/>
  <c r="J59" i="17"/>
  <c r="M58" i="17"/>
  <c r="L58" i="17"/>
  <c r="K58" i="17"/>
  <c r="J58" i="17"/>
  <c r="M57" i="17"/>
  <c r="M71" i="17" s="1"/>
  <c r="L57" i="17"/>
  <c r="K57" i="17"/>
  <c r="J57" i="17"/>
  <c r="M56" i="17"/>
  <c r="L56" i="17"/>
  <c r="L62" i="17" s="1"/>
  <c r="K56" i="17"/>
  <c r="K70" i="17" s="1"/>
  <c r="J56" i="17"/>
  <c r="E53" i="17"/>
  <c r="F57" i="17" s="1"/>
  <c r="D53" i="17"/>
  <c r="C53" i="17"/>
  <c r="B53" i="17"/>
  <c r="J49" i="17"/>
  <c r="B49" i="17"/>
  <c r="J48" i="17"/>
  <c r="J47" i="17"/>
  <c r="J46" i="17"/>
  <c r="J45" i="17"/>
  <c r="K45" i="17" s="1"/>
  <c r="J44" i="17"/>
  <c r="G40" i="17"/>
  <c r="F40" i="17"/>
  <c r="E40" i="17"/>
  <c r="D40" i="17"/>
  <c r="C40" i="17"/>
  <c r="H39" i="17"/>
  <c r="H38" i="17"/>
  <c r="H37" i="17"/>
  <c r="H36" i="17"/>
  <c r="H35" i="17"/>
  <c r="J26" i="17"/>
  <c r="B26" i="17"/>
  <c r="J20" i="17"/>
  <c r="J32" i="17" s="1"/>
  <c r="B20" i="17"/>
  <c r="J14" i="17"/>
  <c r="B14" i="17"/>
  <c r="B11" i="17"/>
  <c r="G8" i="17"/>
  <c r="F8" i="17"/>
  <c r="E8" i="17"/>
  <c r="B120" i="21" l="1"/>
  <c r="C120" i="21" s="1"/>
  <c r="C122" i="21"/>
  <c r="C123" i="21"/>
  <c r="C125" i="21"/>
  <c r="C126" i="21"/>
  <c r="C127" i="21"/>
  <c r="C128" i="21"/>
  <c r="C105" i="21"/>
  <c r="F62" i="21"/>
  <c r="M72" i="21"/>
  <c r="K73" i="21"/>
  <c r="F83" i="21"/>
  <c r="F84" i="21"/>
  <c r="D88" i="21"/>
  <c r="K72" i="21"/>
  <c r="M73" i="21"/>
  <c r="K71" i="21"/>
  <c r="F56" i="21"/>
  <c r="L72" i="21"/>
  <c r="K70" i="21"/>
  <c r="L62" i="21"/>
  <c r="F59" i="21"/>
  <c r="M62" i="21"/>
  <c r="L75" i="21"/>
  <c r="M75" i="21"/>
  <c r="M71" i="21"/>
  <c r="C88" i="21"/>
  <c r="J32" i="21"/>
  <c r="E19" i="21"/>
  <c r="F14" i="21" s="1"/>
  <c r="F15" i="21"/>
  <c r="E23" i="21"/>
  <c r="E25" i="21" s="1"/>
  <c r="F22" i="21" s="1"/>
  <c r="B32" i="21"/>
  <c r="L45" i="21"/>
  <c r="L48" i="21"/>
  <c r="F63" i="21"/>
  <c r="K75" i="21"/>
  <c r="H104" i="21"/>
  <c r="C131" i="21"/>
  <c r="J50" i="21"/>
  <c r="L49" i="21" s="1"/>
  <c r="K44" i="21"/>
  <c r="K48" i="21"/>
  <c r="F64" i="21"/>
  <c r="L70" i="21"/>
  <c r="I104" i="21"/>
  <c r="K46" i="21"/>
  <c r="F72" i="21"/>
  <c r="J62" i="21"/>
  <c r="J54" i="21" s="1"/>
  <c r="F61" i="21"/>
  <c r="F65" i="21"/>
  <c r="M70" i="21"/>
  <c r="J104" i="21"/>
  <c r="F71" i="21"/>
  <c r="F76" i="21"/>
  <c r="F77" i="21"/>
  <c r="F80" i="21"/>
  <c r="F78" i="21"/>
  <c r="C124" i="21"/>
  <c r="K62" i="21"/>
  <c r="F68" i="21"/>
  <c r="K47" i="21"/>
  <c r="F69" i="21"/>
  <c r="E88" i="21"/>
  <c r="F53" i="21" s="1"/>
  <c r="F104" i="21"/>
  <c r="F70" i="21"/>
  <c r="B147" i="20"/>
  <c r="B120" i="20"/>
  <c r="C120" i="20" s="1"/>
  <c r="C116" i="20"/>
  <c r="C117" i="20"/>
  <c r="G104" i="20"/>
  <c r="H104" i="20"/>
  <c r="I104" i="20"/>
  <c r="L75" i="20"/>
  <c r="F73" i="20"/>
  <c r="E88" i="20"/>
  <c r="F74" i="20" s="1"/>
  <c r="F69" i="20"/>
  <c r="F70" i="20"/>
  <c r="C88" i="20"/>
  <c r="B88" i="20"/>
  <c r="L70" i="20"/>
  <c r="M73" i="20"/>
  <c r="M75" i="20"/>
  <c r="J50" i="20"/>
  <c r="L46" i="20" s="1"/>
  <c r="L71" i="20"/>
  <c r="K73" i="20"/>
  <c r="L73" i="20"/>
  <c r="K72" i="20"/>
  <c r="M70" i="20"/>
  <c r="J62" i="20"/>
  <c r="J54" i="20" s="1"/>
  <c r="M71" i="20"/>
  <c r="F60" i="20"/>
  <c r="K75" i="20"/>
  <c r="M62" i="20"/>
  <c r="K47" i="20"/>
  <c r="K62" i="20"/>
  <c r="F59" i="20"/>
  <c r="J32" i="20"/>
  <c r="E23" i="20"/>
  <c r="E19" i="20"/>
  <c r="F16" i="20" s="1"/>
  <c r="E25" i="20"/>
  <c r="F22" i="20" s="1"/>
  <c r="M72" i="20"/>
  <c r="B32" i="20"/>
  <c r="K70" i="20"/>
  <c r="F81" i="20"/>
  <c r="K48" i="20"/>
  <c r="F64" i="20"/>
  <c r="L44" i="20"/>
  <c r="F57" i="20"/>
  <c r="F61" i="20"/>
  <c r="F65" i="20"/>
  <c r="F83" i="20"/>
  <c r="J104" i="20"/>
  <c r="F82" i="20"/>
  <c r="F54" i="20"/>
  <c r="F66" i="20"/>
  <c r="F71" i="20"/>
  <c r="F84" i="20"/>
  <c r="C122" i="20"/>
  <c r="C123" i="20"/>
  <c r="K49" i="20"/>
  <c r="F86" i="20"/>
  <c r="C111" i="20"/>
  <c r="C124" i="20"/>
  <c r="L62" i="20"/>
  <c r="L54" i="20" s="1"/>
  <c r="F85" i="20"/>
  <c r="C112" i="20"/>
  <c r="C125" i="20"/>
  <c r="C113" i="20"/>
  <c r="C126" i="20"/>
  <c r="F72" i="20"/>
  <c r="C114" i="20"/>
  <c r="C130" i="19"/>
  <c r="C131" i="19"/>
  <c r="B120" i="19"/>
  <c r="C120" i="19" s="1"/>
  <c r="C124" i="19"/>
  <c r="C128" i="19"/>
  <c r="C115" i="19"/>
  <c r="C113" i="19"/>
  <c r="C116" i="19"/>
  <c r="C111" i="19"/>
  <c r="E104" i="19"/>
  <c r="F104" i="19"/>
  <c r="F69" i="19"/>
  <c r="D88" i="19"/>
  <c r="F68" i="19"/>
  <c r="B88" i="19"/>
  <c r="K73" i="19"/>
  <c r="F84" i="19"/>
  <c r="K75" i="19"/>
  <c r="L75" i="19"/>
  <c r="F62" i="19"/>
  <c r="M62" i="19"/>
  <c r="F63" i="19"/>
  <c r="F65" i="19"/>
  <c r="E88" i="19"/>
  <c r="F74" i="19" s="1"/>
  <c r="K72" i="19"/>
  <c r="F66" i="19"/>
  <c r="M72" i="19"/>
  <c r="J62" i="19"/>
  <c r="J54" i="19" s="1"/>
  <c r="C88" i="19"/>
  <c r="J50" i="19"/>
  <c r="L49" i="19" s="1"/>
  <c r="F58" i="19"/>
  <c r="M75" i="19"/>
  <c r="K70" i="19"/>
  <c r="K74" i="19"/>
  <c r="M73" i="19"/>
  <c r="C105" i="19"/>
  <c r="J32" i="19"/>
  <c r="E25" i="19"/>
  <c r="F22" i="19" s="1"/>
  <c r="K47" i="19"/>
  <c r="K44" i="19"/>
  <c r="K48" i="19"/>
  <c r="L70" i="19"/>
  <c r="L73" i="19"/>
  <c r="F82" i="19"/>
  <c r="I104" i="19"/>
  <c r="E19" i="19"/>
  <c r="F17" i="19" s="1"/>
  <c r="F83" i="19"/>
  <c r="J104" i="19"/>
  <c r="F71" i="19"/>
  <c r="K62" i="19"/>
  <c r="L72" i="19"/>
  <c r="L62" i="19"/>
  <c r="B32" i="19"/>
  <c r="F77" i="19"/>
  <c r="F85" i="19"/>
  <c r="C147" i="19"/>
  <c r="M71" i="19"/>
  <c r="C112" i="19"/>
  <c r="F72" i="19"/>
  <c r="C114" i="19"/>
  <c r="F70" i="19"/>
  <c r="B147" i="18"/>
  <c r="C131" i="18"/>
  <c r="C117" i="18"/>
  <c r="C116" i="18"/>
  <c r="H104" i="18"/>
  <c r="I104" i="18"/>
  <c r="M75" i="18"/>
  <c r="F76" i="18"/>
  <c r="C88" i="18"/>
  <c r="F75" i="18"/>
  <c r="M74" i="18"/>
  <c r="F70" i="18"/>
  <c r="F68" i="18"/>
  <c r="F69" i="18"/>
  <c r="F71" i="18"/>
  <c r="K73" i="18"/>
  <c r="M70" i="18"/>
  <c r="L73" i="18"/>
  <c r="M73" i="18"/>
  <c r="L75" i="18"/>
  <c r="F61" i="18"/>
  <c r="L70" i="18"/>
  <c r="K75" i="18"/>
  <c r="F63" i="18"/>
  <c r="F65" i="18"/>
  <c r="F66" i="18"/>
  <c r="B88" i="18"/>
  <c r="K72" i="18"/>
  <c r="L72" i="18"/>
  <c r="M62" i="18"/>
  <c r="L74" i="18"/>
  <c r="J50" i="18"/>
  <c r="L49" i="18" s="1"/>
  <c r="D88" i="18"/>
  <c r="J62" i="18"/>
  <c r="J54" i="18" s="1"/>
  <c r="E88" i="18"/>
  <c r="F60" i="18" s="1"/>
  <c r="K62" i="18"/>
  <c r="K74" i="18"/>
  <c r="K71" i="18"/>
  <c r="L71" i="18"/>
  <c r="K49" i="18"/>
  <c r="M71" i="18"/>
  <c r="E25" i="18"/>
  <c r="F22" i="18" s="1"/>
  <c r="K70" i="18"/>
  <c r="C122" i="18"/>
  <c r="M72" i="18"/>
  <c r="B32" i="18"/>
  <c r="F54" i="18"/>
  <c r="F84" i="18"/>
  <c r="K45" i="18"/>
  <c r="F77" i="18"/>
  <c r="F85" i="18"/>
  <c r="C105" i="18"/>
  <c r="C123" i="18"/>
  <c r="E19" i="18"/>
  <c r="F18" i="18" s="1"/>
  <c r="F57" i="18"/>
  <c r="F78" i="18"/>
  <c r="F86" i="18"/>
  <c r="C111" i="18"/>
  <c r="C124" i="18"/>
  <c r="C147" i="18"/>
  <c r="L62" i="18"/>
  <c r="K44" i="18"/>
  <c r="B120" i="18"/>
  <c r="C120" i="18" s="1"/>
  <c r="F79" i="18"/>
  <c r="F87" i="18"/>
  <c r="C112" i="18"/>
  <c r="C125" i="18"/>
  <c r="F58" i="18"/>
  <c r="F72" i="18"/>
  <c r="C113" i="18"/>
  <c r="C126" i="18"/>
  <c r="F83" i="18"/>
  <c r="F55" i="18"/>
  <c r="C114" i="18"/>
  <c r="C127" i="18"/>
  <c r="C128" i="17"/>
  <c r="C113" i="17"/>
  <c r="C114" i="17"/>
  <c r="C105" i="17"/>
  <c r="E104" i="17"/>
  <c r="H104" i="17"/>
  <c r="I104" i="17"/>
  <c r="F83" i="17"/>
  <c r="F86" i="17"/>
  <c r="F84" i="17"/>
  <c r="F85" i="17"/>
  <c r="F87" i="17"/>
  <c r="K74" i="17"/>
  <c r="B88" i="17"/>
  <c r="F78" i="17"/>
  <c r="F77" i="17"/>
  <c r="L74" i="17"/>
  <c r="K72" i="17"/>
  <c r="L72" i="17"/>
  <c r="C88" i="17"/>
  <c r="M74" i="17"/>
  <c r="F55" i="17"/>
  <c r="F58" i="17"/>
  <c r="F54" i="17"/>
  <c r="F56" i="17"/>
  <c r="M72" i="17"/>
  <c r="F59" i="17"/>
  <c r="L54" i="17"/>
  <c r="M62" i="17"/>
  <c r="M54" i="17" s="1"/>
  <c r="K75" i="17"/>
  <c r="D88" i="17"/>
  <c r="L73" i="17"/>
  <c r="L75" i="17"/>
  <c r="K62" i="17"/>
  <c r="M73" i="17"/>
  <c r="M75" i="17"/>
  <c r="L71" i="17"/>
  <c r="E19" i="17"/>
  <c r="F17" i="17" s="1"/>
  <c r="F14" i="17"/>
  <c r="F18" i="17"/>
  <c r="C147" i="17"/>
  <c r="B32" i="17"/>
  <c r="F63" i="17"/>
  <c r="K71" i="17"/>
  <c r="K49" i="17"/>
  <c r="F79" i="17"/>
  <c r="J50" i="17"/>
  <c r="L45" i="17" s="1"/>
  <c r="F80" i="17"/>
  <c r="K44" i="17"/>
  <c r="K48" i="17"/>
  <c r="F64" i="17"/>
  <c r="L70" i="17"/>
  <c r="F61" i="17"/>
  <c r="F65" i="17"/>
  <c r="M70" i="17"/>
  <c r="J104" i="17"/>
  <c r="K46" i="17"/>
  <c r="F66" i="17"/>
  <c r="F71" i="17"/>
  <c r="F76" i="17"/>
  <c r="C122" i="17"/>
  <c r="F72" i="17"/>
  <c r="J62" i="17"/>
  <c r="J54" i="17" s="1"/>
  <c r="F68" i="17"/>
  <c r="C115" i="17"/>
  <c r="K47" i="17"/>
  <c r="F69" i="17"/>
  <c r="E88" i="17"/>
  <c r="F81" i="17" s="1"/>
  <c r="F104" i="17"/>
  <c r="C116" i="17"/>
  <c r="C129" i="17"/>
  <c r="F70" i="17"/>
  <c r="D163" i="16"/>
  <c r="C163" i="16"/>
  <c r="B163" i="16"/>
  <c r="D155" i="16"/>
  <c r="C155" i="16"/>
  <c r="B155" i="16"/>
  <c r="B145" i="16"/>
  <c r="B139" i="16"/>
  <c r="B132" i="16"/>
  <c r="C130" i="16" s="1"/>
  <c r="C131" i="16"/>
  <c r="C127" i="16"/>
  <c r="C126" i="16"/>
  <c r="B118" i="16"/>
  <c r="C117" i="16" s="1"/>
  <c r="C113" i="16"/>
  <c r="B105" i="16"/>
  <c r="G104" i="16" s="1"/>
  <c r="J104" i="16"/>
  <c r="I104" i="16"/>
  <c r="H104" i="16"/>
  <c r="F104" i="16"/>
  <c r="E104" i="16"/>
  <c r="K102" i="16"/>
  <c r="K101" i="16"/>
  <c r="K100" i="16"/>
  <c r="K99" i="16"/>
  <c r="K98" i="16"/>
  <c r="K97" i="16"/>
  <c r="K96" i="16"/>
  <c r="K95" i="16"/>
  <c r="K94" i="16"/>
  <c r="K93" i="16"/>
  <c r="F84" i="16"/>
  <c r="F83" i="16"/>
  <c r="E81" i="16"/>
  <c r="F82" i="16" s="1"/>
  <c r="D81" i="16"/>
  <c r="C81" i="16"/>
  <c r="B81" i="16"/>
  <c r="F80" i="16"/>
  <c r="F77" i="16"/>
  <c r="E74" i="16"/>
  <c r="F75" i="16" s="1"/>
  <c r="D74" i="16"/>
  <c r="C74" i="16"/>
  <c r="B74" i="16"/>
  <c r="F72" i="16"/>
  <c r="E67" i="16"/>
  <c r="F73" i="16" s="1"/>
  <c r="D67" i="16"/>
  <c r="C67" i="16"/>
  <c r="B67" i="16"/>
  <c r="M61" i="16"/>
  <c r="L61" i="16"/>
  <c r="M75" i="16" s="1"/>
  <c r="K61" i="16"/>
  <c r="K75" i="16" s="1"/>
  <c r="J61" i="16"/>
  <c r="M60" i="16"/>
  <c r="L60" i="16"/>
  <c r="K60" i="16"/>
  <c r="J60" i="16"/>
  <c r="E60" i="16"/>
  <c r="F63" i="16" s="1"/>
  <c r="D60" i="16"/>
  <c r="C60" i="16"/>
  <c r="B60" i="16"/>
  <c r="M59" i="16"/>
  <c r="L59" i="16"/>
  <c r="M73" i="16" s="1"/>
  <c r="K59" i="16"/>
  <c r="J59" i="16"/>
  <c r="M58" i="16"/>
  <c r="L58" i="16"/>
  <c r="M72" i="16" s="1"/>
  <c r="K58" i="16"/>
  <c r="L72" i="16" s="1"/>
  <c r="J58" i="16"/>
  <c r="M57" i="16"/>
  <c r="L57" i="16"/>
  <c r="K57" i="16"/>
  <c r="J57" i="16"/>
  <c r="M56" i="16"/>
  <c r="L56" i="16"/>
  <c r="K56" i="16"/>
  <c r="J56" i="16"/>
  <c r="E53" i="16"/>
  <c r="F56" i="16" s="1"/>
  <c r="D53" i="16"/>
  <c r="C53" i="16"/>
  <c r="C88" i="16" s="1"/>
  <c r="B53" i="16"/>
  <c r="J49" i="16"/>
  <c r="B49" i="16"/>
  <c r="C105" i="16" s="1"/>
  <c r="J48" i="16"/>
  <c r="K48" i="16" s="1"/>
  <c r="J47" i="16"/>
  <c r="J46" i="16"/>
  <c r="K46" i="16" s="1"/>
  <c r="J45" i="16"/>
  <c r="J44" i="16"/>
  <c r="G40" i="16"/>
  <c r="F40" i="16"/>
  <c r="E40" i="16"/>
  <c r="D40" i="16"/>
  <c r="C40" i="16"/>
  <c r="H39" i="16"/>
  <c r="H38" i="16"/>
  <c r="H37" i="16"/>
  <c r="H36" i="16"/>
  <c r="H35" i="16"/>
  <c r="J26" i="16"/>
  <c r="B26" i="16"/>
  <c r="E25" i="16"/>
  <c r="F22" i="16" s="1"/>
  <c r="J20" i="16"/>
  <c r="J32" i="16" s="1"/>
  <c r="B20" i="16"/>
  <c r="C147" i="16" s="1"/>
  <c r="E19" i="16"/>
  <c r="F14" i="16" s="1"/>
  <c r="J14" i="16"/>
  <c r="B14" i="16"/>
  <c r="B11" i="16"/>
  <c r="G8" i="16"/>
  <c r="F8" i="16"/>
  <c r="E8" i="16"/>
  <c r="E8" i="15"/>
  <c r="F8" i="15"/>
  <c r="G8" i="15"/>
  <c r="D163" i="15"/>
  <c r="C163" i="15"/>
  <c r="B163" i="15"/>
  <c r="D155" i="15"/>
  <c r="C155" i="15"/>
  <c r="B155" i="15"/>
  <c r="B145" i="15"/>
  <c r="B139" i="15"/>
  <c r="B147" i="15" s="1"/>
  <c r="B132" i="15"/>
  <c r="C124" i="15" s="1"/>
  <c r="C131" i="15"/>
  <c r="C130" i="15"/>
  <c r="C129" i="15"/>
  <c r="C128" i="15"/>
  <c r="C127" i="15"/>
  <c r="C126" i="15"/>
  <c r="C125" i="15"/>
  <c r="B120" i="15"/>
  <c r="C120" i="15" s="1"/>
  <c r="B118" i="15"/>
  <c r="C117" i="15" s="1"/>
  <c r="B105" i="15"/>
  <c r="I104" i="15" s="1"/>
  <c r="H104" i="15"/>
  <c r="G104" i="15"/>
  <c r="F104" i="15"/>
  <c r="K102" i="15"/>
  <c r="K101" i="15"/>
  <c r="K100" i="15"/>
  <c r="K99" i="15"/>
  <c r="K98" i="15"/>
  <c r="K97" i="15"/>
  <c r="K96" i="15"/>
  <c r="K95" i="15"/>
  <c r="K94" i="15"/>
  <c r="K93" i="15"/>
  <c r="E81" i="15"/>
  <c r="F85" i="15" s="1"/>
  <c r="D81" i="15"/>
  <c r="C81" i="15"/>
  <c r="B81" i="15"/>
  <c r="E74" i="15"/>
  <c r="F75" i="15" s="1"/>
  <c r="D74" i="15"/>
  <c r="C74" i="15"/>
  <c r="B74" i="15"/>
  <c r="F72" i="15"/>
  <c r="E67" i="15"/>
  <c r="F73" i="15" s="1"/>
  <c r="D67" i="15"/>
  <c r="C67" i="15"/>
  <c r="B67" i="15"/>
  <c r="M61" i="15"/>
  <c r="L61" i="15"/>
  <c r="K61" i="15"/>
  <c r="J61" i="15"/>
  <c r="M60" i="15"/>
  <c r="L60" i="15"/>
  <c r="K60" i="15"/>
  <c r="J60" i="15"/>
  <c r="E60" i="15"/>
  <c r="F66" i="15" s="1"/>
  <c r="D60" i="15"/>
  <c r="C60" i="15"/>
  <c r="B60" i="15"/>
  <c r="M59" i="15"/>
  <c r="M73" i="15" s="1"/>
  <c r="L59" i="15"/>
  <c r="L73" i="15" s="1"/>
  <c r="K59" i="15"/>
  <c r="J59" i="15"/>
  <c r="M58" i="15"/>
  <c r="L58" i="15"/>
  <c r="M72" i="15" s="1"/>
  <c r="K58" i="15"/>
  <c r="J58" i="15"/>
  <c r="M57" i="15"/>
  <c r="L57" i="15"/>
  <c r="K57" i="15"/>
  <c r="J57" i="15"/>
  <c r="M56" i="15"/>
  <c r="L56" i="15"/>
  <c r="K56" i="15"/>
  <c r="J56" i="15"/>
  <c r="E53" i="15"/>
  <c r="F58" i="15" s="1"/>
  <c r="D53" i="15"/>
  <c r="C53" i="15"/>
  <c r="B53" i="15"/>
  <c r="J49" i="15"/>
  <c r="K49" i="15" s="1"/>
  <c r="B49" i="15"/>
  <c r="C105" i="15" s="1"/>
  <c r="J48" i="15"/>
  <c r="J47" i="15"/>
  <c r="J46" i="15"/>
  <c r="J45" i="15"/>
  <c r="K45" i="15" s="1"/>
  <c r="J44" i="15"/>
  <c r="G40" i="15"/>
  <c r="F40" i="15"/>
  <c r="E40" i="15"/>
  <c r="D40" i="15"/>
  <c r="C40" i="15"/>
  <c r="H39" i="15"/>
  <c r="H38" i="15"/>
  <c r="H37" i="15"/>
  <c r="H36" i="15"/>
  <c r="H35" i="15"/>
  <c r="J26" i="15"/>
  <c r="B26" i="15"/>
  <c r="E25" i="15"/>
  <c r="F22" i="15" s="1"/>
  <c r="J20" i="15"/>
  <c r="B20" i="15"/>
  <c r="E19" i="15"/>
  <c r="F14" i="15" s="1"/>
  <c r="J14" i="15"/>
  <c r="B14" i="15"/>
  <c r="B11" i="15"/>
  <c r="J49" i="14"/>
  <c r="K49" i="14" s="1"/>
  <c r="J48" i="14"/>
  <c r="J47" i="14"/>
  <c r="J46" i="14"/>
  <c r="K46" i="14" s="1"/>
  <c r="J45" i="14"/>
  <c r="J44" i="14"/>
  <c r="J56" i="14"/>
  <c r="K56" i="14"/>
  <c r="L56" i="14"/>
  <c r="M56" i="14"/>
  <c r="J57" i="14"/>
  <c r="J62" i="14" s="1"/>
  <c r="K57" i="14"/>
  <c r="L57" i="14"/>
  <c r="M57" i="14"/>
  <c r="J58" i="14"/>
  <c r="K58" i="14"/>
  <c r="L58" i="14"/>
  <c r="M58" i="14"/>
  <c r="J59" i="14"/>
  <c r="K59" i="14"/>
  <c r="L59" i="14"/>
  <c r="M59" i="14"/>
  <c r="J60" i="14"/>
  <c r="K60" i="14"/>
  <c r="L60" i="14"/>
  <c r="M60" i="14"/>
  <c r="J61" i="14"/>
  <c r="K61" i="14"/>
  <c r="K75" i="14" s="1"/>
  <c r="L61" i="14"/>
  <c r="M61" i="14"/>
  <c r="J26" i="2"/>
  <c r="J20" i="2"/>
  <c r="J14" i="2"/>
  <c r="J32" i="2" s="1"/>
  <c r="J14" i="5"/>
  <c r="J20" i="5"/>
  <c r="J26" i="5"/>
  <c r="J14" i="14"/>
  <c r="J20" i="14"/>
  <c r="J26" i="14"/>
  <c r="J32" i="14" s="1"/>
  <c r="B11" i="2"/>
  <c r="B11" i="5"/>
  <c r="B11" i="14"/>
  <c r="D163" i="14"/>
  <c r="C163" i="14"/>
  <c r="B163" i="14"/>
  <c r="D155" i="14"/>
  <c r="C155" i="14"/>
  <c r="B155" i="14"/>
  <c r="B145" i="14"/>
  <c r="B139" i="14"/>
  <c r="B147" i="14" s="1"/>
  <c r="B132" i="14"/>
  <c r="C130" i="14" s="1"/>
  <c r="C131" i="14"/>
  <c r="B118" i="14"/>
  <c r="C117" i="14" s="1"/>
  <c r="B105" i="14"/>
  <c r="F104" i="14" s="1"/>
  <c r="G104" i="14"/>
  <c r="E104" i="14"/>
  <c r="K102" i="14"/>
  <c r="K101" i="14"/>
  <c r="K100" i="14"/>
  <c r="K99" i="14"/>
  <c r="K98" i="14"/>
  <c r="K97" i="14"/>
  <c r="K96" i="14"/>
  <c r="K95" i="14"/>
  <c r="K94" i="14"/>
  <c r="K93" i="14"/>
  <c r="F83" i="14"/>
  <c r="F82" i="14"/>
  <c r="E81" i="14"/>
  <c r="D81" i="14"/>
  <c r="C81" i="14"/>
  <c r="B81" i="14"/>
  <c r="E74" i="14"/>
  <c r="F80" i="14" s="1"/>
  <c r="D74" i="14"/>
  <c r="C74" i="14"/>
  <c r="B74" i="14"/>
  <c r="F73" i="14"/>
  <c r="F71" i="14"/>
  <c r="F68" i="14"/>
  <c r="E67" i="14"/>
  <c r="F72" i="14" s="1"/>
  <c r="D67" i="14"/>
  <c r="C67" i="14"/>
  <c r="B67" i="14"/>
  <c r="E60" i="14"/>
  <c r="F63" i="14" s="1"/>
  <c r="D60" i="14"/>
  <c r="C60" i="14"/>
  <c r="B60" i="14"/>
  <c r="K73" i="14"/>
  <c r="F59" i="14"/>
  <c r="E53" i="14"/>
  <c r="F56" i="14" s="1"/>
  <c r="D53" i="14"/>
  <c r="C53" i="14"/>
  <c r="B53" i="14"/>
  <c r="B49" i="14"/>
  <c r="K48" i="14"/>
  <c r="J50" i="14"/>
  <c r="L45" i="14" s="1"/>
  <c r="G40" i="14"/>
  <c r="F40" i="14"/>
  <c r="E40" i="14"/>
  <c r="D40" i="14"/>
  <c r="C40" i="14"/>
  <c r="H39" i="14"/>
  <c r="H38" i="14"/>
  <c r="H37" i="14"/>
  <c r="H36" i="14"/>
  <c r="H35" i="14"/>
  <c r="B26" i="14"/>
  <c r="E25" i="14"/>
  <c r="F22" i="14" s="1"/>
  <c r="B20" i="14"/>
  <c r="E19" i="14"/>
  <c r="F16" i="14" s="1"/>
  <c r="B14" i="14"/>
  <c r="G8" i="14"/>
  <c r="F8" i="14"/>
  <c r="E8" i="14"/>
  <c r="C163" i="5"/>
  <c r="D163" i="5"/>
  <c r="B163" i="5"/>
  <c r="C155" i="5"/>
  <c r="D155" i="5"/>
  <c r="B155" i="5"/>
  <c r="C163" i="2"/>
  <c r="D163" i="2"/>
  <c r="B163" i="2"/>
  <c r="C155" i="2"/>
  <c r="D155" i="2"/>
  <c r="B155" i="2"/>
  <c r="B147" i="2"/>
  <c r="B145" i="2"/>
  <c r="B139" i="2"/>
  <c r="B147" i="5"/>
  <c r="B145" i="5"/>
  <c r="B139" i="5"/>
  <c r="B120" i="2"/>
  <c r="B120" i="5"/>
  <c r="B105" i="2"/>
  <c r="B105" i="5"/>
  <c r="K56" i="5"/>
  <c r="L56" i="5"/>
  <c r="M56" i="5"/>
  <c r="K57" i="5"/>
  <c r="L57" i="5"/>
  <c r="M57" i="5"/>
  <c r="K58" i="5"/>
  <c r="L58" i="5"/>
  <c r="M58" i="5"/>
  <c r="K59" i="5"/>
  <c r="L59" i="5"/>
  <c r="M59" i="5"/>
  <c r="K60" i="5"/>
  <c r="L60" i="5"/>
  <c r="M60" i="5"/>
  <c r="K61" i="5"/>
  <c r="L61" i="5"/>
  <c r="M61" i="5"/>
  <c r="J57" i="5"/>
  <c r="J58" i="5"/>
  <c r="J59" i="5"/>
  <c r="J60" i="5"/>
  <c r="J61" i="5"/>
  <c r="J56" i="5"/>
  <c r="K56" i="2"/>
  <c r="L56" i="2"/>
  <c r="K57" i="2"/>
  <c r="L57" i="2"/>
  <c r="K58" i="2"/>
  <c r="L58" i="2"/>
  <c r="K59" i="2"/>
  <c r="L59" i="2"/>
  <c r="K60" i="2"/>
  <c r="L60" i="2"/>
  <c r="K61" i="2"/>
  <c r="L61" i="2"/>
  <c r="J57" i="2"/>
  <c r="J58" i="2"/>
  <c r="J59" i="2"/>
  <c r="J60" i="2"/>
  <c r="J61" i="2"/>
  <c r="J56" i="2"/>
  <c r="M57" i="2"/>
  <c r="M58" i="2"/>
  <c r="M59" i="2"/>
  <c r="M60" i="2"/>
  <c r="M61" i="2"/>
  <c r="M56" i="2"/>
  <c r="J45" i="2"/>
  <c r="J46" i="2"/>
  <c r="J47" i="2"/>
  <c r="J48" i="2"/>
  <c r="J49" i="2"/>
  <c r="J44" i="2"/>
  <c r="J45" i="5"/>
  <c r="J46" i="5"/>
  <c r="J47" i="5"/>
  <c r="J48" i="5"/>
  <c r="J49" i="5"/>
  <c r="J44" i="5"/>
  <c r="J32" i="5"/>
  <c r="E25" i="2"/>
  <c r="E19" i="2"/>
  <c r="E25" i="5"/>
  <c r="E19" i="5"/>
  <c r="F8" i="5"/>
  <c r="G8" i="5"/>
  <c r="E8" i="5"/>
  <c r="F8" i="2"/>
  <c r="G8" i="2"/>
  <c r="E8" i="2"/>
  <c r="M54" i="21" l="1"/>
  <c r="K54" i="21"/>
  <c r="F81" i="21"/>
  <c r="F18" i="21"/>
  <c r="F17" i="21"/>
  <c r="F16" i="21"/>
  <c r="F74" i="21"/>
  <c r="L54" i="21"/>
  <c r="K50" i="21"/>
  <c r="F60" i="21"/>
  <c r="L47" i="21"/>
  <c r="F67" i="21"/>
  <c r="L46" i="21"/>
  <c r="L44" i="21"/>
  <c r="L50" i="21" s="1"/>
  <c r="F67" i="20"/>
  <c r="F53" i="20"/>
  <c r="L48" i="20"/>
  <c r="L47" i="20"/>
  <c r="L49" i="20"/>
  <c r="K54" i="20"/>
  <c r="L45" i="20"/>
  <c r="K50" i="20"/>
  <c r="F14" i="20"/>
  <c r="F15" i="20"/>
  <c r="F18" i="20"/>
  <c r="F17" i="20"/>
  <c r="M54" i="20"/>
  <c r="F53" i="19"/>
  <c r="F81" i="19"/>
  <c r="F67" i="19"/>
  <c r="K54" i="19"/>
  <c r="L48" i="19"/>
  <c r="F60" i="19"/>
  <c r="L47" i="19"/>
  <c r="L45" i="19"/>
  <c r="L54" i="19"/>
  <c r="K50" i="19"/>
  <c r="L44" i="19"/>
  <c r="L46" i="19"/>
  <c r="F18" i="19"/>
  <c r="F14" i="19"/>
  <c r="F15" i="19"/>
  <c r="F16" i="19"/>
  <c r="M54" i="19"/>
  <c r="L45" i="18"/>
  <c r="L44" i="18"/>
  <c r="K50" i="18"/>
  <c r="K54" i="18"/>
  <c r="L48" i="18"/>
  <c r="F67" i="18"/>
  <c r="L47" i="18"/>
  <c r="L46" i="18"/>
  <c r="L54" i="18"/>
  <c r="F74" i="18"/>
  <c r="F53" i="18"/>
  <c r="M54" i="18"/>
  <c r="F81" i="18"/>
  <c r="F16" i="18"/>
  <c r="F17" i="18"/>
  <c r="F15" i="18"/>
  <c r="F14" i="18"/>
  <c r="F60" i="17"/>
  <c r="L48" i="17"/>
  <c r="K54" i="17"/>
  <c r="F74" i="17"/>
  <c r="L49" i="17"/>
  <c r="F16" i="17"/>
  <c r="F15" i="17"/>
  <c r="K50" i="17"/>
  <c r="F53" i="17"/>
  <c r="L44" i="17"/>
  <c r="F67" i="17"/>
  <c r="L47" i="17"/>
  <c r="L46" i="17"/>
  <c r="B147" i="16"/>
  <c r="F85" i="16"/>
  <c r="F86" i="16"/>
  <c r="F87" i="16"/>
  <c r="L73" i="16"/>
  <c r="K70" i="16"/>
  <c r="B88" i="16"/>
  <c r="D88" i="16"/>
  <c r="K74" i="16"/>
  <c r="F62" i="16"/>
  <c r="L75" i="16"/>
  <c r="J50" i="16"/>
  <c r="L46" i="16" s="1"/>
  <c r="M62" i="16"/>
  <c r="L74" i="16"/>
  <c r="F59" i="16"/>
  <c r="M74" i="16"/>
  <c r="L62" i="16"/>
  <c r="K73" i="16"/>
  <c r="L71" i="16"/>
  <c r="M71" i="16"/>
  <c r="F55" i="16"/>
  <c r="F58" i="16"/>
  <c r="K45" i="16"/>
  <c r="K71" i="16"/>
  <c r="K72" i="16"/>
  <c r="F17" i="16"/>
  <c r="F15" i="16"/>
  <c r="F16" i="16"/>
  <c r="F18" i="16"/>
  <c r="B32" i="16"/>
  <c r="L70" i="16"/>
  <c r="L48" i="16"/>
  <c r="F65" i="16"/>
  <c r="M70" i="16"/>
  <c r="B120" i="16"/>
  <c r="C120" i="16" s="1"/>
  <c r="F61" i="16"/>
  <c r="F54" i="16"/>
  <c r="F66" i="16"/>
  <c r="F71" i="16"/>
  <c r="F76" i="16"/>
  <c r="C122" i="16"/>
  <c r="C123" i="16"/>
  <c r="K44" i="16"/>
  <c r="F64" i="16"/>
  <c r="K49" i="16"/>
  <c r="F78" i="16"/>
  <c r="C111" i="16"/>
  <c r="C124" i="16"/>
  <c r="F57" i="16"/>
  <c r="F79" i="16"/>
  <c r="C112" i="16"/>
  <c r="C125" i="16"/>
  <c r="C114" i="16"/>
  <c r="K62" i="16"/>
  <c r="F68" i="16"/>
  <c r="C115" i="16"/>
  <c r="C128" i="16"/>
  <c r="K47" i="16"/>
  <c r="F69" i="16"/>
  <c r="E88" i="16"/>
  <c r="F53" i="16" s="1"/>
  <c r="C116" i="16"/>
  <c r="C129" i="16"/>
  <c r="J62" i="16"/>
  <c r="J54" i="16" s="1"/>
  <c r="F70" i="16"/>
  <c r="C122" i="15"/>
  <c r="C123" i="15"/>
  <c r="C114" i="15"/>
  <c r="C113" i="15"/>
  <c r="C115" i="15"/>
  <c r="C116" i="15"/>
  <c r="C111" i="15"/>
  <c r="C112" i="15"/>
  <c r="J104" i="15"/>
  <c r="E104" i="15"/>
  <c r="L75" i="15"/>
  <c r="B88" i="15"/>
  <c r="F86" i="15"/>
  <c r="F87" i="15"/>
  <c r="F83" i="15"/>
  <c r="M75" i="15"/>
  <c r="M74" i="15"/>
  <c r="L74" i="15"/>
  <c r="K74" i="15"/>
  <c r="K70" i="15"/>
  <c r="K73" i="15"/>
  <c r="K75" i="15"/>
  <c r="M70" i="15"/>
  <c r="F62" i="15"/>
  <c r="K71" i="15"/>
  <c r="L62" i="15"/>
  <c r="K72" i="15"/>
  <c r="F55" i="15"/>
  <c r="J62" i="15"/>
  <c r="J54" i="15" s="1"/>
  <c r="J50" i="15"/>
  <c r="L44" i="15" s="1"/>
  <c r="F56" i="15"/>
  <c r="C88" i="15"/>
  <c r="M62" i="15"/>
  <c r="F54" i="15"/>
  <c r="F59" i="15"/>
  <c r="F57" i="15"/>
  <c r="D88" i="15"/>
  <c r="J32" i="15"/>
  <c r="C147" i="15"/>
  <c r="B32" i="15"/>
  <c r="K62" i="15"/>
  <c r="F63" i="15"/>
  <c r="F15" i="15"/>
  <c r="K44" i="15"/>
  <c r="K48" i="15"/>
  <c r="F64" i="15"/>
  <c r="L70" i="15"/>
  <c r="F82" i="15"/>
  <c r="F80" i="15"/>
  <c r="F68" i="15"/>
  <c r="F61" i="15"/>
  <c r="F65" i="15"/>
  <c r="L72" i="15"/>
  <c r="F17" i="15"/>
  <c r="F71" i="15"/>
  <c r="F76" i="15"/>
  <c r="F84" i="15"/>
  <c r="F79" i="15"/>
  <c r="K47" i="15"/>
  <c r="F16" i="15"/>
  <c r="F18" i="15"/>
  <c r="F77" i="15"/>
  <c r="L71" i="15"/>
  <c r="F78" i="15"/>
  <c r="M71" i="15"/>
  <c r="K46" i="15"/>
  <c r="F69" i="15"/>
  <c r="E88" i="15"/>
  <c r="F70" i="15"/>
  <c r="B120" i="14"/>
  <c r="C120" i="14" s="1"/>
  <c r="J104" i="14"/>
  <c r="I104" i="14"/>
  <c r="H104" i="14"/>
  <c r="L71" i="14"/>
  <c r="F75" i="14"/>
  <c r="F76" i="14"/>
  <c r="K74" i="14"/>
  <c r="F69" i="14"/>
  <c r="F70" i="14"/>
  <c r="K62" i="14"/>
  <c r="C88" i="14"/>
  <c r="L72" i="14"/>
  <c r="D88" i="14"/>
  <c r="M74" i="14"/>
  <c r="L73" i="14"/>
  <c r="L75" i="14"/>
  <c r="M73" i="14"/>
  <c r="M75" i="14"/>
  <c r="K71" i="14"/>
  <c r="B88" i="14"/>
  <c r="K70" i="14"/>
  <c r="M71" i="14"/>
  <c r="M62" i="14"/>
  <c r="K72" i="14"/>
  <c r="E88" i="14"/>
  <c r="F60" i="14" s="1"/>
  <c r="F55" i="14"/>
  <c r="M72" i="14"/>
  <c r="L74" i="14"/>
  <c r="L62" i="14"/>
  <c r="L47" i="14"/>
  <c r="F14" i="14"/>
  <c r="F18" i="14"/>
  <c r="F15" i="14"/>
  <c r="F17" i="14"/>
  <c r="C147" i="14"/>
  <c r="B32" i="14"/>
  <c r="L46" i="14"/>
  <c r="L49" i="14"/>
  <c r="F66" i="14"/>
  <c r="F84" i="14"/>
  <c r="K45" i="14"/>
  <c r="F77" i="14"/>
  <c r="F85" i="14"/>
  <c r="C105" i="14"/>
  <c r="C123" i="14"/>
  <c r="K44" i="14"/>
  <c r="L70" i="14"/>
  <c r="F54" i="14"/>
  <c r="C122" i="14"/>
  <c r="F78" i="14"/>
  <c r="F86" i="14"/>
  <c r="C111" i="14"/>
  <c r="C124" i="14"/>
  <c r="L44" i="14"/>
  <c r="L48" i="14"/>
  <c r="F57" i="14"/>
  <c r="F61" i="14"/>
  <c r="F65" i="14"/>
  <c r="M70" i="14"/>
  <c r="F79" i="14"/>
  <c r="F87" i="14"/>
  <c r="C112" i="14"/>
  <c r="C125" i="14"/>
  <c r="F64" i="14"/>
  <c r="F58" i="14"/>
  <c r="F62" i="14"/>
  <c r="C113" i="14"/>
  <c r="C126" i="14"/>
  <c r="J54" i="14"/>
  <c r="C114" i="14"/>
  <c r="C127" i="14"/>
  <c r="C115" i="14"/>
  <c r="C128" i="14"/>
  <c r="K47" i="14"/>
  <c r="C116" i="14"/>
  <c r="C129" i="14"/>
  <c r="L50" i="20" l="1"/>
  <c r="L50" i="19"/>
  <c r="L50" i="18"/>
  <c r="L50" i="17"/>
  <c r="L45" i="16"/>
  <c r="L49" i="16"/>
  <c r="L44" i="16"/>
  <c r="L47" i="16"/>
  <c r="L50" i="16"/>
  <c r="M54" i="16"/>
  <c r="L54" i="16"/>
  <c r="K54" i="16"/>
  <c r="K50" i="16"/>
  <c r="F74" i="16"/>
  <c r="F81" i="16"/>
  <c r="F67" i="16"/>
  <c r="F60" i="16"/>
  <c r="L54" i="15"/>
  <c r="M54" i="15"/>
  <c r="L48" i="15"/>
  <c r="L47" i="15"/>
  <c r="L46" i="15"/>
  <c r="L49" i="15"/>
  <c r="L45" i="15"/>
  <c r="K54" i="15"/>
  <c r="F53" i="15"/>
  <c r="F81" i="15"/>
  <c r="F67" i="15"/>
  <c r="F60" i="15"/>
  <c r="K50" i="15"/>
  <c r="F74" i="15"/>
  <c r="M54" i="14"/>
  <c r="F53" i="14"/>
  <c r="F81" i="14"/>
  <c r="F67" i="14"/>
  <c r="L54" i="14"/>
  <c r="F74" i="14"/>
  <c r="L50" i="14"/>
  <c r="K50" i="14"/>
  <c r="K54" i="14"/>
  <c r="L50" i="15" l="1"/>
  <c r="B132" i="5"/>
  <c r="C127" i="5" s="1"/>
  <c r="C131" i="5"/>
  <c r="C120" i="5"/>
  <c r="B118" i="5"/>
  <c r="C113" i="5" s="1"/>
  <c r="C117" i="5"/>
  <c r="C116" i="5"/>
  <c r="C115" i="5"/>
  <c r="J104" i="5"/>
  <c r="I104" i="5"/>
  <c r="H104" i="5"/>
  <c r="G104" i="5"/>
  <c r="F104" i="5"/>
  <c r="E104" i="5"/>
  <c r="K102" i="5"/>
  <c r="K101" i="5"/>
  <c r="K100" i="5"/>
  <c r="K99" i="5"/>
  <c r="K98" i="5"/>
  <c r="K97" i="5"/>
  <c r="K96" i="5"/>
  <c r="K95" i="5"/>
  <c r="K94" i="5"/>
  <c r="K93" i="5"/>
  <c r="E81" i="5"/>
  <c r="F87" i="5" s="1"/>
  <c r="D81" i="5"/>
  <c r="C81" i="5"/>
  <c r="B81" i="5"/>
  <c r="F80" i="5"/>
  <c r="F78" i="5"/>
  <c r="F77" i="5"/>
  <c r="M75" i="5"/>
  <c r="L75" i="5"/>
  <c r="K75" i="5"/>
  <c r="M74" i="5"/>
  <c r="L74" i="5"/>
  <c r="K74" i="5"/>
  <c r="E74" i="5"/>
  <c r="F79" i="5" s="1"/>
  <c r="D74" i="5"/>
  <c r="C74" i="5"/>
  <c r="B74" i="5"/>
  <c r="M73" i="5"/>
  <c r="L73" i="5"/>
  <c r="K73" i="5"/>
  <c r="M72" i="5"/>
  <c r="L72" i="5"/>
  <c r="K72" i="5"/>
  <c r="M71" i="5"/>
  <c r="L71" i="5"/>
  <c r="K71" i="5"/>
  <c r="M70" i="5"/>
  <c r="L70" i="5"/>
  <c r="K70" i="5"/>
  <c r="E67" i="5"/>
  <c r="F70" i="5" s="1"/>
  <c r="D67" i="5"/>
  <c r="C67" i="5"/>
  <c r="B67" i="5"/>
  <c r="F63" i="5"/>
  <c r="M62" i="5"/>
  <c r="M54" i="5" s="1"/>
  <c r="L62" i="5"/>
  <c r="K62" i="5"/>
  <c r="J62" i="5"/>
  <c r="J54" i="5" s="1"/>
  <c r="E60" i="5"/>
  <c r="F61" i="5" s="1"/>
  <c r="D60" i="5"/>
  <c r="C60" i="5"/>
  <c r="B60" i="5"/>
  <c r="E53" i="5"/>
  <c r="F54" i="5" s="1"/>
  <c r="D53" i="5"/>
  <c r="C53" i="5"/>
  <c r="B53" i="5"/>
  <c r="J50" i="5"/>
  <c r="L49" i="5" s="1"/>
  <c r="K49" i="5"/>
  <c r="B49" i="5"/>
  <c r="C105" i="5" s="1"/>
  <c r="K48" i="5"/>
  <c r="K47" i="5"/>
  <c r="K46" i="5"/>
  <c r="K45" i="5"/>
  <c r="K44" i="5"/>
  <c r="G40" i="5"/>
  <c r="F40" i="5"/>
  <c r="E40" i="5"/>
  <c r="D40" i="5"/>
  <c r="C40" i="5"/>
  <c r="H39" i="5"/>
  <c r="H38" i="5"/>
  <c r="H37" i="5"/>
  <c r="H36" i="5"/>
  <c r="H35" i="5"/>
  <c r="B26" i="5"/>
  <c r="F22" i="5"/>
  <c r="B20" i="5"/>
  <c r="F18" i="5"/>
  <c r="F17" i="5"/>
  <c r="F16" i="5"/>
  <c r="F15" i="5"/>
  <c r="F14" i="5"/>
  <c r="B14" i="5"/>
  <c r="B118" i="2"/>
  <c r="C117" i="2" s="1"/>
  <c r="B132" i="2"/>
  <c r="C127" i="2" s="1"/>
  <c r="C120" i="2"/>
  <c r="F104" i="2"/>
  <c r="G104" i="2"/>
  <c r="H104" i="2"/>
  <c r="I104" i="2"/>
  <c r="J104" i="2"/>
  <c r="E104" i="2"/>
  <c r="K94" i="2"/>
  <c r="K95" i="2"/>
  <c r="K96" i="2"/>
  <c r="K97" i="2"/>
  <c r="K98" i="2"/>
  <c r="K99" i="2"/>
  <c r="K100" i="2"/>
  <c r="K101" i="2"/>
  <c r="K102" i="2"/>
  <c r="K93" i="2"/>
  <c r="B49" i="2"/>
  <c r="C105" i="2" s="1"/>
  <c r="J50" i="2"/>
  <c r="L45" i="2" s="1"/>
  <c r="C81" i="2"/>
  <c r="D81" i="2"/>
  <c r="E81" i="2"/>
  <c r="B81" i="2"/>
  <c r="C74" i="2"/>
  <c r="D74" i="2"/>
  <c r="E74" i="2"/>
  <c r="F78" i="2" s="1"/>
  <c r="B74" i="2"/>
  <c r="C67" i="2"/>
  <c r="D67" i="2"/>
  <c r="E67" i="2"/>
  <c r="F71" i="2" s="1"/>
  <c r="B67" i="2"/>
  <c r="C60" i="2"/>
  <c r="D60" i="2"/>
  <c r="E60" i="2"/>
  <c r="F63" i="2" s="1"/>
  <c r="B60" i="2"/>
  <c r="C53" i="2"/>
  <c r="D53" i="2"/>
  <c r="E53" i="2"/>
  <c r="F54" i="2" s="1"/>
  <c r="B53" i="2"/>
  <c r="K70" i="2"/>
  <c r="M75" i="2"/>
  <c r="L75" i="2"/>
  <c r="K75" i="2"/>
  <c r="M74" i="2"/>
  <c r="L74" i="2"/>
  <c r="K74" i="2"/>
  <c r="M73" i="2"/>
  <c r="L73" i="2"/>
  <c r="K73" i="2"/>
  <c r="M72" i="2"/>
  <c r="L72" i="2"/>
  <c r="K72" i="2"/>
  <c r="M71" i="2"/>
  <c r="L71" i="2"/>
  <c r="K71" i="2"/>
  <c r="M70" i="2"/>
  <c r="L70" i="2"/>
  <c r="K62" i="2"/>
  <c r="L62" i="2"/>
  <c r="M62" i="2"/>
  <c r="J62" i="2"/>
  <c r="J54" i="2" s="1"/>
  <c r="K45" i="2"/>
  <c r="K46" i="2"/>
  <c r="K47" i="2"/>
  <c r="K48" i="2"/>
  <c r="K49" i="2"/>
  <c r="K44" i="2"/>
  <c r="H38" i="2"/>
  <c r="H39" i="2"/>
  <c r="H36" i="2"/>
  <c r="H37" i="2"/>
  <c r="H35" i="2"/>
  <c r="D40" i="2"/>
  <c r="E40" i="2"/>
  <c r="F40" i="2"/>
  <c r="G40" i="2"/>
  <c r="C40" i="2"/>
  <c r="B14" i="2"/>
  <c r="B20" i="2"/>
  <c r="B26" i="2"/>
  <c r="F22" i="2"/>
  <c r="F15" i="2"/>
  <c r="F16" i="2"/>
  <c r="F17" i="2"/>
  <c r="F18" i="2"/>
  <c r="F14" i="2"/>
  <c r="C128" i="5" l="1"/>
  <c r="C129" i="5"/>
  <c r="C130" i="5"/>
  <c r="C114" i="5"/>
  <c r="L54" i="5"/>
  <c r="K54" i="5"/>
  <c r="K50" i="5"/>
  <c r="L44" i="5"/>
  <c r="F75" i="5"/>
  <c r="C88" i="5"/>
  <c r="F62" i="5"/>
  <c r="B88" i="5"/>
  <c r="F64" i="5"/>
  <c r="D88" i="5"/>
  <c r="F55" i="5"/>
  <c r="F56" i="5"/>
  <c r="F57" i="5"/>
  <c r="F58" i="5"/>
  <c r="F59" i="5"/>
  <c r="C147" i="5"/>
  <c r="B32" i="5"/>
  <c r="L45" i="5"/>
  <c r="L46" i="5"/>
  <c r="F73" i="5"/>
  <c r="L47" i="5"/>
  <c r="C123" i="5"/>
  <c r="F72" i="5"/>
  <c r="E88" i="5"/>
  <c r="F74" i="5" s="1"/>
  <c r="F82" i="5"/>
  <c r="F65" i="5"/>
  <c r="F83" i="5"/>
  <c r="L48" i="5"/>
  <c r="F66" i="5"/>
  <c r="F71" i="5"/>
  <c r="F76" i="5"/>
  <c r="F84" i="5"/>
  <c r="C124" i="5"/>
  <c r="F68" i="5"/>
  <c r="F69" i="5"/>
  <c r="C122" i="5"/>
  <c r="F85" i="5"/>
  <c r="C111" i="5"/>
  <c r="C125" i="5"/>
  <c r="F86" i="5"/>
  <c r="C112" i="5"/>
  <c r="C126" i="5"/>
  <c r="C147" i="2"/>
  <c r="C115" i="2"/>
  <c r="C112" i="2"/>
  <c r="C111" i="2"/>
  <c r="C116" i="2"/>
  <c r="C114" i="2"/>
  <c r="C113" i="2"/>
  <c r="C125" i="2"/>
  <c r="C126" i="2"/>
  <c r="C123" i="2"/>
  <c r="C124" i="2"/>
  <c r="C122" i="2"/>
  <c r="C131" i="2"/>
  <c r="C130" i="2"/>
  <c r="C129" i="2"/>
  <c r="C128" i="2"/>
  <c r="L44" i="2"/>
  <c r="F56" i="2"/>
  <c r="F55" i="2"/>
  <c r="F75" i="2"/>
  <c r="F57" i="2"/>
  <c r="F68" i="2"/>
  <c r="F70" i="2"/>
  <c r="B88" i="2"/>
  <c r="K50" i="2"/>
  <c r="F69" i="2"/>
  <c r="F80" i="2"/>
  <c r="K54" i="2"/>
  <c r="D88" i="2"/>
  <c r="F79" i="2"/>
  <c r="C88" i="2"/>
  <c r="F77" i="2"/>
  <c r="F59" i="2"/>
  <c r="F76" i="2"/>
  <c r="F58" i="2"/>
  <c r="L54" i="2"/>
  <c r="L49" i="2"/>
  <c r="F66" i="2"/>
  <c r="F62" i="2"/>
  <c r="F61" i="2"/>
  <c r="F73" i="2"/>
  <c r="F82" i="2"/>
  <c r="M54" i="2"/>
  <c r="F72" i="2"/>
  <c r="F87" i="2"/>
  <c r="F86" i="2"/>
  <c r="F85" i="2"/>
  <c r="F84" i="2"/>
  <c r="F83" i="2"/>
  <c r="F65" i="2"/>
  <c r="E88" i="2"/>
  <c r="F67" i="2" s="1"/>
  <c r="F64" i="2"/>
  <c r="L47" i="2"/>
  <c r="L46" i="2"/>
  <c r="L48" i="2"/>
  <c r="B32" i="2"/>
  <c r="L50" i="5" l="1"/>
  <c r="F67" i="5"/>
  <c r="F60" i="5"/>
  <c r="F53" i="5"/>
  <c r="F81" i="5"/>
  <c r="F60" i="2"/>
  <c r="L50" i="2"/>
  <c r="F81" i="2"/>
  <c r="F74" i="2"/>
  <c r="F53" i="2"/>
</calcChain>
</file>

<file path=xl/sharedStrings.xml><?xml version="1.0" encoding="utf-8"?>
<sst xmlns="http://schemas.openxmlformats.org/spreadsheetml/2006/main" count="5124" uniqueCount="770">
  <si>
    <t>Ardennes</t>
  </si>
  <si>
    <t>Données étude</t>
  </si>
  <si>
    <t>Nombre d'installations inclues dans l'étude</t>
  </si>
  <si>
    <t>Installations recensées en 2023</t>
  </si>
  <si>
    <t>Ayant répondu à l'enquête</t>
  </si>
  <si>
    <t>Données analysées</t>
  </si>
  <si>
    <t>dont nouvelles installations</t>
  </si>
  <si>
    <t>Nombre d'installations (hors démarrage)</t>
  </si>
  <si>
    <t>Nombre d'installations (démarrage)</t>
  </si>
  <si>
    <t>Nombre d'installations ayant répondu à l'enquête</t>
  </si>
  <si>
    <t>Données complétées</t>
  </si>
  <si>
    <t>Total</t>
  </si>
  <si>
    <t>Nombre de données complétées</t>
  </si>
  <si>
    <t>Total analyse</t>
  </si>
  <si>
    <t>Répartition des unités de méthanisation par département, par typologie d’installation et par mode de valorisation en 2023</t>
  </si>
  <si>
    <t>Chaudière</t>
  </si>
  <si>
    <t>A la ferme</t>
  </si>
  <si>
    <t>Nouvelles installations</t>
  </si>
  <si>
    <t>Centralisée / Territoriale</t>
  </si>
  <si>
    <t>Couverture de fosse</t>
  </si>
  <si>
    <t>Industrielle</t>
  </si>
  <si>
    <t>STEP</t>
  </si>
  <si>
    <t>TOTAL</t>
  </si>
  <si>
    <t>Cogénération</t>
  </si>
  <si>
    <t>Injection</t>
  </si>
  <si>
    <t>À la ferme</t>
  </si>
  <si>
    <t>Centralisée/Territoriale</t>
  </si>
  <si>
    <t>&lt;2016</t>
  </si>
  <si>
    <t>2016-2018</t>
  </si>
  <si>
    <t>2019-2020</t>
  </si>
  <si>
    <t>2021-2022</t>
  </si>
  <si>
    <t>Enquête+complétion (onglet données 2023)</t>
  </si>
  <si>
    <t>Intrants</t>
  </si>
  <si>
    <t>Autres déchets</t>
  </si>
  <si>
    <t>Biodéchets</t>
  </si>
  <si>
    <t/>
  </si>
  <si>
    <t>Matières végétales</t>
  </si>
  <si>
    <t>Industrie</t>
  </si>
  <si>
    <t>Effluents d'élevage</t>
  </si>
  <si>
    <t>Station d'épuration</t>
  </si>
  <si>
    <t>Déchets Industriels</t>
  </si>
  <si>
    <t>Boues de STEP</t>
  </si>
  <si>
    <t>Evolution annuelle</t>
  </si>
  <si>
    <t>-</t>
  </si>
  <si>
    <t>% d'évolution</t>
  </si>
  <si>
    <t>Aube</t>
  </si>
  <si>
    <t>Bas-Rhin</t>
  </si>
  <si>
    <t>Haute-Marne</t>
  </si>
  <si>
    <t>Haut-Rhin</t>
  </si>
  <si>
    <t>Marne</t>
  </si>
  <si>
    <t>Meurthe-et-Moselle</t>
  </si>
  <si>
    <t>Meuse</t>
  </si>
  <si>
    <t>Moselle</t>
  </si>
  <si>
    <t>Vosges</t>
  </si>
  <si>
    <t>Non Renseigné</t>
  </si>
  <si>
    <t>Total des effluents de provenance externe (en dehors du département)</t>
  </si>
  <si>
    <t>Digestats bruts</t>
  </si>
  <si>
    <t>Total digestat brut</t>
  </si>
  <si>
    <t>Données digestat uniquement enquête (n'utiliser que les %)</t>
  </si>
  <si>
    <t>Epandage</t>
  </si>
  <si>
    <t>Autre ou non précisé</t>
  </si>
  <si>
    <t>Compostage</t>
  </si>
  <si>
    <t>Incinération</t>
  </si>
  <si>
    <t>Valorisation matière</t>
  </si>
  <si>
    <t>Stockage</t>
  </si>
  <si>
    <t>Total digestat valorisé en dehors du département</t>
  </si>
  <si>
    <t>Valorisation du biogaz</t>
  </si>
  <si>
    <t>0 -- 250 kWél</t>
  </si>
  <si>
    <t>250 -- 400 kWél</t>
  </si>
  <si>
    <t>400 kWél et +</t>
  </si>
  <si>
    <t>0 -- 150 Nm3/h</t>
  </si>
  <si>
    <t>150 -- 250 Nm3/h</t>
  </si>
  <si>
    <t>250 Nm3/h et +</t>
  </si>
  <si>
    <t>Total Cogénération + Injection</t>
  </si>
  <si>
    <t>Année de mise en service</t>
  </si>
  <si>
    <t>%</t>
  </si>
  <si>
    <t>Données intrant de provenance externe au département -&gt; uniquement enquête (n'utiliser que les %)</t>
  </si>
  <si>
    <t>Cumul de biométhane injecté (GWh PCS)</t>
  </si>
  <si>
    <t>Observation régionale de la méthanisation en région Grand Est : données par département (2023)</t>
  </si>
  <si>
    <t>$</t>
  </si>
  <si>
    <t>Introduction</t>
  </si>
  <si>
    <t>Point méthodologique</t>
  </si>
  <si>
    <r>
      <t xml:space="preserve">Auteurs : </t>
    </r>
    <r>
      <rPr>
        <sz val="11"/>
        <color theme="1"/>
        <rFont val="Marianne"/>
        <family val="3"/>
        <scheme val="major"/>
      </rPr>
      <t>Marie-Amélie MARCOUX, Andréa GABRIEL, Gaëlle MEURRENS (ECOGEOS)</t>
    </r>
  </si>
  <si>
    <t xml:space="preserve">Contact : </t>
  </si>
  <si>
    <t>julien.ruaro@ademe.fr</t>
  </si>
  <si>
    <t>Cumul d'électricité vendue (Gwh él)</t>
  </si>
  <si>
    <r>
      <rPr>
        <b/>
        <sz val="11"/>
        <color theme="1"/>
        <rFont val="Marianne"/>
        <family val="3"/>
        <scheme val="major"/>
      </rPr>
      <t>Suivi technique :</t>
    </r>
    <r>
      <rPr>
        <sz val="11"/>
        <color theme="1"/>
        <rFont val="Marianne"/>
        <family val="3"/>
        <scheme val="major"/>
      </rPr>
      <t xml:space="preserve"> Julien RUARO (ADEME)</t>
    </r>
  </si>
  <si>
    <t xml:space="preserve">Nombre d‘installations en service </t>
  </si>
  <si>
    <t xml:space="preserve">Nombre de bilans de l’année </t>
  </si>
  <si>
    <t>Nombre de bilans repris d’une autre année</t>
  </si>
  <si>
    <t>Nombre de bilans utilisés</t>
  </si>
  <si>
    <t>Nombre de bilans manquants</t>
  </si>
  <si>
    <t>% du nombre total</t>
  </si>
  <si>
    <t>Complétude des données manquantes par année d'enquête</t>
  </si>
  <si>
    <t>Total en service en 2023</t>
  </si>
  <si>
    <t>Retours</t>
  </si>
  <si>
    <t>2023 reconstitués</t>
  </si>
  <si>
    <t>2023 manquants</t>
  </si>
  <si>
    <t>Installations de méthanisation à la ferme</t>
  </si>
  <si>
    <t>84 %</t>
  </si>
  <si>
    <t>Installations centralisées / territoriales</t>
  </si>
  <si>
    <t>86 %</t>
  </si>
  <si>
    <t>Installation en STEP</t>
  </si>
  <si>
    <t>100 %</t>
  </si>
  <si>
    <t>Installations industrielles</t>
  </si>
  <si>
    <t xml:space="preserve">Couvertures de fosse </t>
  </si>
  <si>
    <t>94 %</t>
  </si>
  <si>
    <t>Données analysées en 2023 par type d'installation</t>
  </si>
  <si>
    <t>Avec 324 installations de méthanisation en fonctionnement en 2023, la méthanisation poursuit son développement en Grand Est : le nombre d'installations a ainsi augmenté de 52 % en 3 ans, et la production d'énergie a doublé sur la période, en tenant compte de l'électricité produite par les sites en cogénération et le biométhane injecté sur les réseaux de gaz. 
Cet observatoire s'appuie sur des enquêtes individuelles annuelles auprès des exploitants qui permettent de rassembler des informations sur les intrants traités, l'énergie produite, la production et l'utilisation du digestat, les emplois générés, ou encore l'économie de ces installations.</t>
  </si>
  <si>
    <t>Afin de rendre les résultats comparables d’une année à l’autre entre 2020 et 2023, en cas d’absence de données pour une année, celles-ci ont été complétées par les données de l’année la plus récente disponible. 
Par exemple, pour une installation ayant déclaré en 2020 et 2021 mais pas en 2022 ni 2023, les données 2021 ont été reportées pour compléter les années 2022 et 2023. À l’inverse, pour une installation mise en service avant 2020 mais déclarant pour la première fois des données en 2023, celles-ci ont été reportées pour les années précédentes manquantes. 
Cette méthodologie permet de raisonner à échantillon constant, augmenté seulement des nouvelles mises en service. Ainsi, les données 2023 compilent les retours de 305 installations sur les 324 (soit 94 %) : 276 qui sont des déclarations de données 2023, plus 29 dont il a été repris une déclaration antérieure. 
Par rapport aux 19 installations n’ayant répondu à aucune enquête, seule la partie sur les chiffres clés fait l’objet d’une extrapolation pour appréhender le parc de méthanisation dans son ensemble.
Pour les autres parties, il n’a pas été fait d’extrapolation. Il convient donc de préciser que les données ne sont pas tout à fait exhaustives sur 2023, même si cette méthodologie permet de s’en approcher : 94 % sur 2023, 97 % sur 2022, 98 % sur 2021, 99 % sur 2020</t>
  </si>
  <si>
    <t>Observation régionale de la méthanisation en région Grand Est : liste des installation (2023)</t>
  </si>
  <si>
    <t>La liste des installations indiquée ci-dessous présente l'ensemble des installations identifiées, qu'elles aient ou non répondu à l'enquête en 2023.</t>
  </si>
  <si>
    <t>En italique et sur fond en gris :</t>
  </si>
  <si>
    <t xml:space="preserve"> installations n'ayant pas répondu à l'enquête 2023, et pour lesquelles les informations sont soit indisponibles (#N/A) soit issues d'enquêtes antérieures.</t>
  </si>
  <si>
    <t>Liste des installations identifiées en 2023</t>
  </si>
  <si>
    <t>Nom du Site</t>
  </si>
  <si>
    <t>Enquête 2024</t>
  </si>
  <si>
    <t>Commune</t>
  </si>
  <si>
    <t>Code postal</t>
  </si>
  <si>
    <t>Département</t>
  </si>
  <si>
    <t xml:space="preserve">Année mise en service </t>
  </si>
  <si>
    <t xml:space="preserve">Mode de valorisation </t>
  </si>
  <si>
    <t>Type d'installation</t>
  </si>
  <si>
    <t>Matériel d'hygiénisation</t>
  </si>
  <si>
    <t>Agrément SPAN C3</t>
  </si>
  <si>
    <t>Accueil de biodéchets SPAN C3</t>
  </si>
  <si>
    <t>Oui</t>
  </si>
  <si>
    <t>Geville</t>
  </si>
  <si>
    <t>Non</t>
  </si>
  <si>
    <t>La Louptière-Thénard</t>
  </si>
  <si>
    <t>Béchamps</t>
  </si>
  <si>
    <t>Agri Nrj</t>
  </si>
  <si>
    <t>Dompaire</t>
  </si>
  <si>
    <t>Agri Santolines</t>
  </si>
  <si>
    <t>Vého</t>
  </si>
  <si>
    <t>Agrifyl'S Energie</t>
  </si>
  <si>
    <t>Chaumont</t>
  </si>
  <si>
    <t>Agrivalor Energie</t>
  </si>
  <si>
    <t>Ribeauvillé</t>
  </si>
  <si>
    <t>Amdpb</t>
  </si>
  <si>
    <t>Boulay-Moselle</t>
  </si>
  <si>
    <t>Becker Energies</t>
  </si>
  <si>
    <t>Schalbach</t>
  </si>
  <si>
    <t>Dettwiller</t>
  </si>
  <si>
    <t>Hagéville</t>
  </si>
  <si>
    <t>Ormes</t>
  </si>
  <si>
    <t>Harmonville</t>
  </si>
  <si>
    <t>Biorecycle</t>
  </si>
  <si>
    <t>Mignéville</t>
  </si>
  <si>
    <t>Bio'Seine</t>
  </si>
  <si>
    <t>Blue Paper</t>
  </si>
  <si>
    <t>Strasbourg</t>
  </si>
  <si>
    <t>Brasserie Licorne</t>
  </si>
  <si>
    <t>67700</t>
  </si>
  <si>
    <t>Brasseries Kronenbourg Obernai</t>
  </si>
  <si>
    <t>Obernai</t>
  </si>
  <si>
    <t>Rigny-Saint-Martin</t>
  </si>
  <si>
    <t>Champargonne Biogaz</t>
  </si>
  <si>
    <t>Noirlieu</t>
  </si>
  <si>
    <t>Cmv Biogaz</t>
  </si>
  <si>
    <t>Chalancey</t>
  </si>
  <si>
    <t>Rancourt</t>
  </si>
  <si>
    <t>Vauchamps</t>
  </si>
  <si>
    <t>Villy</t>
  </si>
  <si>
    <t>Lesménils</t>
  </si>
  <si>
    <t>Clesles</t>
  </si>
  <si>
    <t>Earl Graftieaux</t>
  </si>
  <si>
    <t>Sachy</t>
  </si>
  <si>
    <t>Beausite</t>
  </si>
  <si>
    <t>Earl Schneider</t>
  </si>
  <si>
    <t>Wintzenbach</t>
  </si>
  <si>
    <t>Earl Ste Marie Pierre</t>
  </si>
  <si>
    <t>Ottonville</t>
  </si>
  <si>
    <t>Landres</t>
  </si>
  <si>
    <t>Ener'Buiss Sas</t>
  </si>
  <si>
    <t>Dampierre</t>
  </si>
  <si>
    <t>Barbas</t>
  </si>
  <si>
    <t>Energie Martelle</t>
  </si>
  <si>
    <t>Enfonvelle</t>
  </si>
  <si>
    <t>Ensaia</t>
  </si>
  <si>
    <t>Laneuvelotte</t>
  </si>
  <si>
    <t>Est Biogaz</t>
  </si>
  <si>
    <t>57370</t>
  </si>
  <si>
    <t>Eurl Agri Sol Appro</t>
  </si>
  <si>
    <t>Sans-Vallois</t>
  </si>
  <si>
    <t>Vicherey</t>
  </si>
  <si>
    <t>Bust</t>
  </si>
  <si>
    <t>Tailly</t>
  </si>
  <si>
    <t>Gaec Arrouart</t>
  </si>
  <si>
    <t>Dommartin-Varimont</t>
  </si>
  <si>
    <t>Sailly</t>
  </si>
  <si>
    <t>Wavrille</t>
  </si>
  <si>
    <t>Fauconcourt</t>
  </si>
  <si>
    <t>Kleingoeft</t>
  </si>
  <si>
    <t>08250</t>
  </si>
  <si>
    <t>Siewiller</t>
  </si>
  <si>
    <t>Audeloncourt</t>
  </si>
  <si>
    <t>Grostenquin</t>
  </si>
  <si>
    <t>Mécrin</t>
  </si>
  <si>
    <t>Marlemont</t>
  </si>
  <si>
    <t>Stenay</t>
  </si>
  <si>
    <t>Auboncourt-Vauzelles</t>
  </si>
  <si>
    <t>Damvillers</t>
  </si>
  <si>
    <t>Gaec Champ Martin</t>
  </si>
  <si>
    <t>Saint-Supplet</t>
  </si>
  <si>
    <t>Gaec Chatelet</t>
  </si>
  <si>
    <t>Lissey</t>
  </si>
  <si>
    <t>Donnelay</t>
  </si>
  <si>
    <t>Littenheim</t>
  </si>
  <si>
    <t>Hâcourt</t>
  </si>
  <si>
    <t>Gaec Demorgny</t>
  </si>
  <si>
    <t>Prez</t>
  </si>
  <si>
    <t>Rebeuville</t>
  </si>
  <si>
    <t>Lagarde</t>
  </si>
  <si>
    <t>Etrepigny</t>
  </si>
  <si>
    <t>08160</t>
  </si>
  <si>
    <t>Bouvron</t>
  </si>
  <si>
    <t>Sauville</t>
  </si>
  <si>
    <t>Gaec Duthoitphilippoteaux</t>
  </si>
  <si>
    <t>Servon-Melzicourt</t>
  </si>
  <si>
    <t>Gaec Forget</t>
  </si>
  <si>
    <t>Beauménil</t>
  </si>
  <si>
    <t>Gaec Morlot</t>
  </si>
  <si>
    <t>Gaec Oudet</t>
  </si>
  <si>
    <t>Clavy-Warby</t>
  </si>
  <si>
    <t>Gaec Thorey</t>
  </si>
  <si>
    <t>Lantages</t>
  </si>
  <si>
    <t>Gantois Ar</t>
  </si>
  <si>
    <t>Frénois</t>
  </si>
  <si>
    <t>Hermetha</t>
  </si>
  <si>
    <t>Gommersdorf</t>
  </si>
  <si>
    <t>Jb Energie</t>
  </si>
  <si>
    <t>Vaudéville</t>
  </si>
  <si>
    <t>Kirch Energies Nouvelles</t>
  </si>
  <si>
    <t>Schmittviller</t>
  </si>
  <si>
    <t>Grandpré</t>
  </si>
  <si>
    <t>Oberschaeffolsheim</t>
  </si>
  <si>
    <t>Rittershoffen</t>
  </si>
  <si>
    <t>Metha 3</t>
  </si>
  <si>
    <t>Wahlenheim</t>
  </si>
  <si>
    <t>Arraincourt</t>
  </si>
  <si>
    <t>Halloville</t>
  </si>
  <si>
    <t>Méthachrist</t>
  </si>
  <si>
    <t>Willgottheim</t>
  </si>
  <si>
    <t>Metha'Co</t>
  </si>
  <si>
    <t>Marlenheim</t>
  </si>
  <si>
    <t>Uhrwiller</t>
  </si>
  <si>
    <t>Chalandry-Elaire</t>
  </si>
  <si>
    <t>Methagaz</t>
  </si>
  <si>
    <t>Vaudemange</t>
  </si>
  <si>
    <t>Méthamance</t>
  </si>
  <si>
    <t>Rougeux</t>
  </si>
  <si>
    <t>Pfaffenhoffen</t>
  </si>
  <si>
    <t>Methanobois Sas</t>
  </si>
  <si>
    <t>Marbéville</t>
  </si>
  <si>
    <t>Methanys</t>
  </si>
  <si>
    <t>Bourscheid</t>
  </si>
  <si>
    <t>Phalsbourg</t>
  </si>
  <si>
    <t>Methasanon</t>
  </si>
  <si>
    <t>Toul</t>
  </si>
  <si>
    <t>Meurthénergie</t>
  </si>
  <si>
    <t>Azerailles</t>
  </si>
  <si>
    <t>Beux</t>
  </si>
  <si>
    <t>Panais Energie</t>
  </si>
  <si>
    <t>Thennelières</t>
  </si>
  <si>
    <t>08300</t>
  </si>
  <si>
    <t>Choisir si matériel d'hygiénisation</t>
  </si>
  <si>
    <t>Puisieulx</t>
  </si>
  <si>
    <t>Reims Biomethane</t>
  </si>
  <si>
    <t>Pontfaverger-Moronvilliers</t>
  </si>
  <si>
    <t>Salieres Bio Nrj</t>
  </si>
  <si>
    <t>Gogney</t>
  </si>
  <si>
    <t>Auve</t>
  </si>
  <si>
    <t>52110</t>
  </si>
  <si>
    <t>Recy</t>
  </si>
  <si>
    <t>Commercy</t>
  </si>
  <si>
    <t>Noyers-Auzécourt</t>
  </si>
  <si>
    <t>Autrepierre</t>
  </si>
  <si>
    <t>Sarl Eurekalias</t>
  </si>
  <si>
    <t>Coussey</t>
  </si>
  <si>
    <t>Connantre</t>
  </si>
  <si>
    <t>Gerbéviller</t>
  </si>
  <si>
    <t>Damblain</t>
  </si>
  <si>
    <t>Écly</t>
  </si>
  <si>
    <t>Sarl Cappela Gaz</t>
  </si>
  <si>
    <t>Les Grandes-Chapelles</t>
  </si>
  <si>
    <t>Sarl Ceres Energies</t>
  </si>
  <si>
    <t>Seicheprey</t>
  </si>
  <si>
    <t>Sarl Charmois Bioenergie</t>
  </si>
  <si>
    <t>Sarl Gemax Energie</t>
  </si>
  <si>
    <t>Les Vallois</t>
  </si>
  <si>
    <t>Sarl Gest Eco Terre</t>
  </si>
  <si>
    <t>Preutin-Higny</t>
  </si>
  <si>
    <t>Sarl Gilgert Weinstein</t>
  </si>
  <si>
    <t>Lorentzen</t>
  </si>
  <si>
    <t>Fère-Champenoise</t>
  </si>
  <si>
    <t>Fronville</t>
  </si>
  <si>
    <t>Sarl Methabio</t>
  </si>
  <si>
    <t>Sommerance</t>
  </si>
  <si>
    <t>Maroncourt</t>
  </si>
  <si>
    <t>Courjeonnet</t>
  </si>
  <si>
    <t>Sarl Novalait</t>
  </si>
  <si>
    <t>Graffigny-Chemin</t>
  </si>
  <si>
    <t>Leffincourt</t>
  </si>
  <si>
    <t>Sarl Solarex</t>
  </si>
  <si>
    <t>Rexingen</t>
  </si>
  <si>
    <t>Sarl Thiebaut Energie</t>
  </si>
  <si>
    <t>Clézentaine</t>
  </si>
  <si>
    <t>Sarl Witt Nrj</t>
  </si>
  <si>
    <t>Badonviller</t>
  </si>
  <si>
    <t>Morhange</t>
  </si>
  <si>
    <t>Langres</t>
  </si>
  <si>
    <t>Petit-Tenquin</t>
  </si>
  <si>
    <t>Barberey-Saint-Sulpice</t>
  </si>
  <si>
    <t>Luyères</t>
  </si>
  <si>
    <t>Payns</t>
  </si>
  <si>
    <t>Saint-Mesmin</t>
  </si>
  <si>
    <t>Gorhey</t>
  </si>
  <si>
    <t>Acy-Romance</t>
  </si>
  <si>
    <t>Zellwiller</t>
  </si>
  <si>
    <t>Machault</t>
  </si>
  <si>
    <t>Marvaux-Vieux</t>
  </si>
  <si>
    <t>Oëlleville</t>
  </si>
  <si>
    <t>Chappes</t>
  </si>
  <si>
    <t>54120</t>
  </si>
  <si>
    <t>Ognes</t>
  </si>
  <si>
    <t>Omelmont</t>
  </si>
  <si>
    <t>Gimécourt</t>
  </si>
  <si>
    <t>Dierrey-Saint-Julien</t>
  </si>
  <si>
    <t>Euvy</t>
  </si>
  <si>
    <t>Isches</t>
  </si>
  <si>
    <t>Banogne-Recouvrance</t>
  </si>
  <si>
    <t>Girondelle</t>
  </si>
  <si>
    <t>Matougues</t>
  </si>
  <si>
    <t>Rumigny</t>
  </si>
  <si>
    <t>Marcq</t>
  </si>
  <si>
    <t>88260</t>
  </si>
  <si>
    <t>Wickersheim-Wilshausen</t>
  </si>
  <si>
    <t>Drouville</t>
  </si>
  <si>
    <t>Lironcourt</t>
  </si>
  <si>
    <t>Uhlwiller</t>
  </si>
  <si>
    <t>Gros-Réderching</t>
  </si>
  <si>
    <t>Witternheim</t>
  </si>
  <si>
    <t>Amelécourt</t>
  </si>
  <si>
    <t>Sorbon</t>
  </si>
  <si>
    <t>55200</t>
  </si>
  <si>
    <t>Fléville-Lixières</t>
  </si>
  <si>
    <t>Ungersheim</t>
  </si>
  <si>
    <t>Saint-Vallier</t>
  </si>
  <si>
    <t>Ebersheim</t>
  </si>
  <si>
    <t>Gourgançon</t>
  </si>
  <si>
    <t>Chamouilley</t>
  </si>
  <si>
    <t>Condé-Northen</t>
  </si>
  <si>
    <t>Dehlingen</t>
  </si>
  <si>
    <t>Pierre-Morains</t>
  </si>
  <si>
    <t>Tremblecourt</t>
  </si>
  <si>
    <t>Maizeroy</t>
  </si>
  <si>
    <t>Saint-Ciergues</t>
  </si>
  <si>
    <t>Andelot-Blancheville</t>
  </si>
  <si>
    <t>Lamarche</t>
  </si>
  <si>
    <t>Amanvillers</t>
  </si>
  <si>
    <t>Mont-Saint-Martin</t>
  </si>
  <si>
    <t>Bouligny</t>
  </si>
  <si>
    <t>Amenoncourt</t>
  </si>
  <si>
    <t>Belmont</t>
  </si>
  <si>
    <t>This</t>
  </si>
  <si>
    <t>Droupt-Saint-Basle</t>
  </si>
  <si>
    <t>Engwiller</t>
  </si>
  <si>
    <t>Remoncourt</t>
  </si>
  <si>
    <t>Chapelle-Vallon</t>
  </si>
  <si>
    <t>Trancault</t>
  </si>
  <si>
    <t>Savières</t>
  </si>
  <si>
    <t>Hilsenheim</t>
  </si>
  <si>
    <t>Contreuve</t>
  </si>
  <si>
    <t>Warmeriville</t>
  </si>
  <si>
    <t>Bazeilles</t>
  </si>
  <si>
    <t>Briey</t>
  </si>
  <si>
    <t>Hennecourt</t>
  </si>
  <si>
    <t>Viocourt</t>
  </si>
  <si>
    <t>Sas Abh</t>
  </si>
  <si>
    <t>Wittersheim</t>
  </si>
  <si>
    <t>Sas Agri Gnvoge</t>
  </si>
  <si>
    <t>Girancourt</t>
  </si>
  <si>
    <t>Sas Agri-Meth55</t>
  </si>
  <si>
    <t>Dagonville</t>
  </si>
  <si>
    <t>Sas Agriwatt</t>
  </si>
  <si>
    <t>88600</t>
  </si>
  <si>
    <t>Sas Bio Metha Energie</t>
  </si>
  <si>
    <t>Saint-Maurice</t>
  </si>
  <si>
    <t>Sas Bioénergies</t>
  </si>
  <si>
    <t>Rozelieures</t>
  </si>
  <si>
    <t>Sas Biometha</t>
  </si>
  <si>
    <t>Wissembourg</t>
  </si>
  <si>
    <t>Sas Blb Agri-Biogaz</t>
  </si>
  <si>
    <t>Sas Dampierre Energies Renouvelables</t>
  </si>
  <si>
    <t>Abaucourt-Hautecourt</t>
  </si>
  <si>
    <t>Friesenheim</t>
  </si>
  <si>
    <t>Sas Energize</t>
  </si>
  <si>
    <t>Sas Ferti Bio Organic</t>
  </si>
  <si>
    <t>08390</t>
  </si>
  <si>
    <t>Bislée</t>
  </si>
  <si>
    <t>Sas Gazprod</t>
  </si>
  <si>
    <t>Champfleury</t>
  </si>
  <si>
    <t>Sas Hdd</t>
  </si>
  <si>
    <t>Sas Hillmar Energie</t>
  </si>
  <si>
    <t>Lohr</t>
  </si>
  <si>
    <t>67290</t>
  </si>
  <si>
    <t>Remilly-Aillicourt</t>
  </si>
  <si>
    <t>Sas Metha Bep</t>
  </si>
  <si>
    <t>Sas Methabouillot</t>
  </si>
  <si>
    <t>Sas Methagri Meuse</t>
  </si>
  <si>
    <t>Sas Méthamontreuil</t>
  </si>
  <si>
    <t>Méhoncourt</t>
  </si>
  <si>
    <t>Scherwiller</t>
  </si>
  <si>
    <t>Sas Méthaseille</t>
  </si>
  <si>
    <t>Belleau</t>
  </si>
  <si>
    <t>Sas Methasource</t>
  </si>
  <si>
    <t>Ninville</t>
  </si>
  <si>
    <t>Sas Methavigne</t>
  </si>
  <si>
    <t>Mirecourt</t>
  </si>
  <si>
    <t>Sas Mouzon Energies</t>
  </si>
  <si>
    <t>Sommerécourt</t>
  </si>
  <si>
    <t>Sas Nrj Remy</t>
  </si>
  <si>
    <t>Moernach</t>
  </si>
  <si>
    <t>Sas Vry Bio Energies</t>
  </si>
  <si>
    <t>Vry</t>
  </si>
  <si>
    <t>Wintershouse</t>
  </si>
  <si>
    <t>Hévilliers</t>
  </si>
  <si>
    <t>Bouzancourt</t>
  </si>
  <si>
    <t>Grivy-Loisy</t>
  </si>
  <si>
    <t>Scea Methabel</t>
  </si>
  <si>
    <t>Quatre-Champs</t>
  </si>
  <si>
    <t>Scea Porcynergie</t>
  </si>
  <si>
    <t>Blacy</t>
  </si>
  <si>
    <t>Sausheim</t>
  </si>
  <si>
    <t>Folschviller</t>
  </si>
  <si>
    <t>57730</t>
  </si>
  <si>
    <t>68490</t>
  </si>
  <si>
    <t>68300</t>
  </si>
  <si>
    <t>Issenheim</t>
  </si>
  <si>
    <t>54320</t>
  </si>
  <si>
    <t>Sarreguemines</t>
  </si>
  <si>
    <t>57215</t>
  </si>
  <si>
    <t>Step Weyersheim</t>
  </si>
  <si>
    <t>Weyersheim</t>
  </si>
  <si>
    <t>67720</t>
  </si>
  <si>
    <t>Sud Ardennes Biomethane</t>
  </si>
  <si>
    <t>Le Thour</t>
  </si>
  <si>
    <t>57300</t>
  </si>
  <si>
    <t>Kirschnaumen</t>
  </si>
  <si>
    <t>Terralys Humus Innovatio</t>
  </si>
  <si>
    <t>Faulquemont</t>
  </si>
  <si>
    <t>Faux-Vésigneul</t>
  </si>
  <si>
    <t>Pauvres</t>
  </si>
  <si>
    <t>Villemereuil</t>
  </si>
  <si>
    <t>NB : Ce fichier inclut un tableau de l'ensemble des installations présentes en région Grand Est en 2023, ainsi que des tableaux de synthèse par département.</t>
  </si>
  <si>
    <t>Raon-Aux-Bois</t>
  </si>
  <si>
    <t>Mareuil-En-Brie</t>
  </si>
  <si>
    <t>Thierville-Sur-Meuse</t>
  </si>
  <si>
    <t>Méry-Sur-Seine</t>
  </si>
  <si>
    <t>Saverne</t>
  </si>
  <si>
    <t>Euilly-Et-Lombut</t>
  </si>
  <si>
    <t>Villers-La-Montagne</t>
  </si>
  <si>
    <t>Noviant-Aux-Prés</t>
  </si>
  <si>
    <t>Metting</t>
  </si>
  <si>
    <t>Liffol-Le-Grand</t>
  </si>
  <si>
    <t>Mouron</t>
  </si>
  <si>
    <t xml:space="preserve">Dugny-Sur-Meuse </t>
  </si>
  <si>
    <t>Dommartin-Sur-Vraine</t>
  </si>
  <si>
    <t>Hagenthal-Le-Haut</t>
  </si>
  <si>
    <t>Remilly</t>
  </si>
  <si>
    <t>Colombey Les Deux Eglises</t>
  </si>
  <si>
    <t>Verseilles-Le-Bas</t>
  </si>
  <si>
    <t>Vivier-Au-Court</t>
  </si>
  <si>
    <t>Soulaucourt-Sur-Mouzon</t>
  </si>
  <si>
    <t>Vrigne-Aux-Bois</t>
  </si>
  <si>
    <t>Moussey</t>
  </si>
  <si>
    <t>Herméville-En-Woëvre</t>
  </si>
  <si>
    <t>Berling</t>
  </si>
  <si>
    <t>Bar-Sur-Seine</t>
  </si>
  <si>
    <t>Traubach-Le-Bas</t>
  </si>
  <si>
    <t>Bains-Les-Bains</t>
  </si>
  <si>
    <t>Champigny-Sous-Varennes</t>
  </si>
  <si>
    <t>Einville-Au-Jard</t>
  </si>
  <si>
    <t>Mandres-Sur-Vair</t>
  </si>
  <si>
    <t>Coolus</t>
  </si>
  <si>
    <t>Sault-Les-Rethel</t>
  </si>
  <si>
    <t>Brachay</t>
  </si>
  <si>
    <t>Courcelles-Sur-Aire</t>
  </si>
  <si>
    <t>Breuvannes-En-Bassigny</t>
  </si>
  <si>
    <t>Charmois-L'Orgueilleux</t>
  </si>
  <si>
    <t>Damas-Aux-Bois</t>
  </si>
  <si>
    <t>Witry-Lès-Reims</t>
  </si>
  <si>
    <t>Bouy-Sur-Orvin</t>
  </si>
  <si>
    <t>La Ville-Sous-Orbais</t>
  </si>
  <si>
    <t>Bréhain-La-Ville</t>
  </si>
  <si>
    <t>Laines-Aux-Bois</t>
  </si>
  <si>
    <t>Bossus-Lès-Rumigny</t>
  </si>
  <si>
    <t>Merviller</t>
  </si>
  <si>
    <t>Viviers-Le-Gras</t>
  </si>
  <si>
    <t>Longeville-En-Barrois</t>
  </si>
  <si>
    <t>Ville-Sur-Cousances</t>
  </si>
  <si>
    <t>Marigny-Le-Châtel</t>
  </si>
  <si>
    <t>Saint-Remy-Le-Petit</t>
  </si>
  <si>
    <t>Lusigny-Sur-Barse</t>
  </si>
  <si>
    <t>Euville</t>
  </si>
  <si>
    <t>Pouan-Les-Vallées</t>
  </si>
  <si>
    <t>Euilly Et Lombut</t>
  </si>
  <si>
    <t>Rouvres-La-Chétive</t>
  </si>
  <si>
    <t>Beaumont-En-Argonne</t>
  </si>
  <si>
    <t>Fresne-Lès-Reims</t>
  </si>
  <si>
    <t>Coin-Sur-Seille</t>
  </si>
  <si>
    <t>Savigny-Sur-Aisne</t>
  </si>
  <si>
    <t>Saint-Étienne-À-Arnes</t>
  </si>
  <si>
    <t>Marcilly-Le-Hayer</t>
  </si>
  <si>
    <t>Marcilly-Sur-Seine</t>
  </si>
  <si>
    <t>Vitry Le Francois</t>
  </si>
  <si>
    <t>Aydoilles</t>
  </si>
  <si>
    <t>Bourbonne-Les-Bains</t>
  </si>
  <si>
    <t>Monthureux-Le-Sec</t>
  </si>
  <si>
    <t>Brainville-Sur-Meuse</t>
  </si>
  <si>
    <t>Artaise-Le-Vivier</t>
  </si>
  <si>
    <t>Valleroy-Le-Sec</t>
  </si>
  <si>
    <t>Revigny-Sur-Ornain</t>
  </si>
  <si>
    <t>Sapogne-Et-Feuchères</t>
  </si>
  <si>
    <t>Saint-Remy-Sur-Bussy</t>
  </si>
  <si>
    <t>Haraucourt-Sur-Seille</t>
  </si>
  <si>
    <t>Chalampe</t>
  </si>
  <si>
    <t>Luneville</t>
  </si>
  <si>
    <t>Saint-Louis</t>
  </si>
  <si>
    <t>Maxeville</t>
  </si>
  <si>
    <t>Morsbach</t>
  </si>
  <si>
    <t>Ay-Sur-Moselle</t>
  </si>
  <si>
    <t>Vosges Méthanisation</t>
  </si>
  <si>
    <t>Sarl Energia 55</t>
  </si>
  <si>
    <t>Gaec Des Prairies</t>
  </si>
  <si>
    <t>Acte</t>
  </si>
  <si>
    <t>Bge</t>
  </si>
  <si>
    <t>Bioenergie De L Etang</t>
  </si>
  <si>
    <t>Biogaz Du Verdunois</t>
  </si>
  <si>
    <t>Biogaz Lorraine 54</t>
  </si>
  <si>
    <t>Biogaz D'Arcis</t>
  </si>
  <si>
    <t>Biohaylec Sas Gaec De La Haye</t>
  </si>
  <si>
    <t>Cde Agri</t>
  </si>
  <si>
    <t>De Rancourt - Méthagri</t>
  </si>
  <si>
    <t>Earl Bonnefoy D'Euilly</t>
  </si>
  <si>
    <t xml:space="preserve">Earl De Sarrechamps </t>
  </si>
  <si>
    <t>Earl De Presles</t>
  </si>
  <si>
    <t>Earl Des Mille Ecus</t>
  </si>
  <si>
    <t>Earl Du Paradis</t>
  </si>
  <si>
    <t>Earl Multiporcs De L'Aire</t>
  </si>
  <si>
    <t>Emc2 Méthanisation Landres</t>
  </si>
  <si>
    <t xml:space="preserve">Emc2 Méthanisation Villers-La-Montagne </t>
  </si>
  <si>
    <t xml:space="preserve">Energie Du Bassigny </t>
  </si>
  <si>
    <t>Est Fm Energie</t>
  </si>
  <si>
    <t>Ev6 Energie</t>
  </si>
  <si>
    <t>Ferme Du Limon</t>
  </si>
  <si>
    <t>Gaec Arnould</t>
  </si>
  <si>
    <t>Gaec Charlemagne</t>
  </si>
  <si>
    <t>Gaec De La Grande Prairie</t>
  </si>
  <si>
    <t>Gaec De La Nove</t>
  </si>
  <si>
    <t>Gaec De La Passion</t>
  </si>
  <si>
    <t>Gaec De La Prairie</t>
  </si>
  <si>
    <t>Gaec De Mouron</t>
  </si>
  <si>
    <t>Gaec De Veline</t>
  </si>
  <si>
    <t>Gaec Des Deux Frenes</t>
  </si>
  <si>
    <t>Gaec Des Tuileries</t>
  </si>
  <si>
    <t>Gaec Du Dardu</t>
  </si>
  <si>
    <t>Gaec Du Faubourg</t>
  </si>
  <si>
    <t>Gaec Du Lindenhof</t>
  </si>
  <si>
    <t>Gaec Du Moulin Pierre</t>
  </si>
  <si>
    <t>Gaec Du Saulnois</t>
  </si>
  <si>
    <t>Gaec Du Tarn</t>
  </si>
  <si>
    <t>Gaec Du Transfo</t>
  </si>
  <si>
    <t>Gaec Fourier</t>
  </si>
  <si>
    <t>Gaec Mavi / Sas Val</t>
  </si>
  <si>
    <t>Gaec Reconnu De Mureau</t>
  </si>
  <si>
    <t>Gaec De Barbezieux</t>
  </si>
  <si>
    <t>Gaec De Bru</t>
  </si>
  <si>
    <t>Gaec De La Losne</t>
  </si>
  <si>
    <t>Gaec De La Marjolaine</t>
  </si>
  <si>
    <t>Gaec De L'Ecluse</t>
  </si>
  <si>
    <t>Gaec Des Roches</t>
  </si>
  <si>
    <t>Gaec Des Sapins - Metha Nrj</t>
  </si>
  <si>
    <t>Gaec Du Château</t>
  </si>
  <si>
    <t>Gaec Du Grand Parc</t>
  </si>
  <si>
    <t>Gaec Du Soleil Levant</t>
  </si>
  <si>
    <t>Gaec Gremillet Drouot</t>
  </si>
  <si>
    <t>Gaz Eco Vert</t>
  </si>
  <si>
    <t>Henry Guillaume Nelle</t>
  </si>
  <si>
    <t>Hopla Gaz</t>
  </si>
  <si>
    <t>La Brulerie</t>
  </si>
  <si>
    <t>La Metha De La Nachtweid</t>
  </si>
  <si>
    <t>Lingenheld Environnement (Methamusau)</t>
  </si>
  <si>
    <t>Md Biogaz Sas</t>
  </si>
  <si>
    <t>Metha 2S</t>
  </si>
  <si>
    <t xml:space="preserve">Metha De La Rotte </t>
  </si>
  <si>
    <t>Metha Gaz Devenue Jetza Gaz</t>
  </si>
  <si>
    <t>Metha Lilas</t>
  </si>
  <si>
    <t>Metha Valdevoge</t>
  </si>
  <si>
    <t>Metha Vallee Du Vacon</t>
  </si>
  <si>
    <t>Methafive</t>
  </si>
  <si>
    <t>Metha-Garoterie</t>
  </si>
  <si>
    <t>Methamoder</t>
  </si>
  <si>
    <t>Methanisation Des Erables</t>
  </si>
  <si>
    <t>Methaphals (Gaec Vauban)</t>
  </si>
  <si>
    <t>Methatoul- Ferme Sebastopol (Jourdan)</t>
  </si>
  <si>
    <t>Methavair</t>
  </si>
  <si>
    <t xml:space="preserve">Mp Biogaz </t>
  </si>
  <si>
    <t>Novagri Energies</t>
  </si>
  <si>
    <t>Papeterie De Rethel</t>
  </si>
  <si>
    <t>Reims Methagri’N</t>
  </si>
  <si>
    <t>Sarl Aquaprod</t>
  </si>
  <si>
    <t>Sarl Arva Energies</t>
  </si>
  <si>
    <t>Sarl Bmg Energy</t>
  </si>
  <si>
    <t>Sarl Centrale Biogaz Du Chalonnais</t>
  </si>
  <si>
    <t>Sarl Cynergie</t>
  </si>
  <si>
    <t>Sarl Des Anglecourts</t>
  </si>
  <si>
    <t>Sarl Du Poirier Vert</t>
  </si>
  <si>
    <t>Sarl Epidorenergie</t>
  </si>
  <si>
    <t xml:space="preserve">Sarl G3 Environnement </t>
  </si>
  <si>
    <t>Sarl Methaco</t>
  </si>
  <si>
    <t>Sarl Mortagne Environnement</t>
  </si>
  <si>
    <t>Sarl Theveny</t>
  </si>
  <si>
    <t>Sarl Thorin Energies</t>
  </si>
  <si>
    <t>Sarl La Monte Blanche</t>
  </si>
  <si>
    <t>Sarl Metha Du Vallage</t>
  </si>
  <si>
    <t>Sarl Methagri Gaec De La Grande Sole</t>
  </si>
  <si>
    <t>Sarl Nominé Métha</t>
  </si>
  <si>
    <t>Sarl Pierron Et Fils</t>
  </si>
  <si>
    <t>Sarl Rose Et Vert</t>
  </si>
  <si>
    <t>Sas Agri Metha 57</t>
  </si>
  <si>
    <t>Sas Agri Nrj Langres</t>
  </si>
  <si>
    <t>Sas Agri-Bio-Nrj</t>
  </si>
  <si>
    <t>Sas Aoc Biometha</t>
  </si>
  <si>
    <t>Sas Arraincourt Biogaz</t>
  </si>
  <si>
    <t>Sas Bd Méthane</t>
  </si>
  <si>
    <t>Sas Bio’Gaz Gdc</t>
  </si>
  <si>
    <t>Sas Biogaz Coeurlequin</t>
  </si>
  <si>
    <t>Sas Biogaz De L’Orvin</t>
  </si>
  <si>
    <t>Sas Biogaz Des Templiers</t>
  </si>
  <si>
    <t>Sas Biogaz Du Surmelin</t>
  </si>
  <si>
    <t>Sas Biogaz Val De Seine</t>
  </si>
  <si>
    <t>Sas Biometha (Gorhey)</t>
  </si>
  <si>
    <t>Sas Biomethane Du Pays Rethelois</t>
  </si>
  <si>
    <t>Sas Biomethane Du Piemont</t>
  </si>
  <si>
    <t>Sas Blc Energy</t>
  </si>
  <si>
    <t>Sas Bri Methane</t>
  </si>
  <si>
    <t>Sas Ca Gaz</t>
  </si>
  <si>
    <t>Sas Ceres Biogaz</t>
  </si>
  <si>
    <t>Sas Ch4</t>
  </si>
  <si>
    <t>Sas Ch4 Energie</t>
  </si>
  <si>
    <t>Sas Champlin Gaz</t>
  </si>
  <si>
    <t>Sas Chappes Métha</t>
  </si>
  <si>
    <t>Sas Cristal Energie (Gaec Du Cristal)</t>
  </si>
  <si>
    <t>Sas De Briffontaines</t>
  </si>
  <si>
    <t>Sas Du Canard</t>
  </si>
  <si>
    <t>Sas Du Clos Du Pont</t>
  </si>
  <si>
    <t xml:space="preserve">Sas Du Haron </t>
  </si>
  <si>
    <t>Sas Du Tombuy</t>
  </si>
  <si>
    <t>Sas Enebio</t>
  </si>
  <si>
    <t>Sas Enj2A</t>
  </si>
  <si>
    <t>Sas Erd'Biogaz</t>
  </si>
  <si>
    <t>Sas Ferm’Verelec</t>
  </si>
  <si>
    <t>Sas Flugenergie</t>
  </si>
  <si>
    <t>Sas Gandon Biogaz</t>
  </si>
  <si>
    <t>Sas Gaz De Constantine</t>
  </si>
  <si>
    <t xml:space="preserve">Sas Gaz Des Prés // Gaec Du Pres Des Rois </t>
  </si>
  <si>
    <t>Sas Gazma</t>
  </si>
  <si>
    <t>Sas Gazovert</t>
  </si>
  <si>
    <t>Sas Gentillerie Methanisation</t>
  </si>
  <si>
    <t>Sas Gosset Nergie</t>
  </si>
  <si>
    <t>Sas Guerlet Metha</t>
  </si>
  <si>
    <t>Sas Henriel</t>
  </si>
  <si>
    <t>Sas Hm Biogaz</t>
  </si>
  <si>
    <t>Sas Jardinet Nrj</t>
  </si>
  <si>
    <t>Sas Jfl</t>
  </si>
  <si>
    <t>Sas K Energie</t>
  </si>
  <si>
    <t xml:space="preserve">Sas Karlyves </t>
  </si>
  <si>
    <t>Sas Kretz Energie</t>
  </si>
  <si>
    <t>Sas Launoy</t>
  </si>
  <si>
    <t>Sas Le Gaz Vert D’Amelecourt</t>
  </si>
  <si>
    <t>Sas Le Puisot</t>
  </si>
  <si>
    <t>Sas Lery Energie</t>
  </si>
  <si>
    <t>Sas Les Vallees Energie</t>
  </si>
  <si>
    <t>Sas Lheur’Biogaz</t>
  </si>
  <si>
    <t>Sas Lixieres Biogaz</t>
  </si>
  <si>
    <t>Sas M’Ta</t>
  </si>
  <si>
    <t>Sas M4 Energies</t>
  </si>
  <si>
    <t>Sas Mattenergies</t>
  </si>
  <si>
    <t>Sas Maurienne Biogaz</t>
  </si>
  <si>
    <t>Sas Mazagran Biogaz</t>
  </si>
  <si>
    <t>Sas Mdp Biogaz</t>
  </si>
  <si>
    <t>Sas Met’Association</t>
  </si>
  <si>
    <t>Sas Metha 3G</t>
  </si>
  <si>
    <t>Sas Metha A4</t>
  </si>
  <si>
    <t>Sas Metha Beaury</t>
  </si>
  <si>
    <t>Sas Metha Beausejour</t>
  </si>
  <si>
    <t xml:space="preserve">Sas Metha Des Deux Nieds </t>
  </si>
  <si>
    <t xml:space="preserve">Sas Metha Des Prés </t>
  </si>
  <si>
    <t>Sas Metha Horizon</t>
  </si>
  <si>
    <t xml:space="preserve">Sas Metha Termes </t>
  </si>
  <si>
    <t>Sas Methabaz</t>
  </si>
  <si>
    <t>Sas Methabiovalor</t>
  </si>
  <si>
    <t>Sas Methabriac</t>
  </si>
  <si>
    <t>Sas Methacom</t>
  </si>
  <si>
    <t>Sas Methafet</t>
  </si>
  <si>
    <t>Sas Méthafort Lamarche</t>
  </si>
  <si>
    <t>Sas Methagaz</t>
  </si>
  <si>
    <t xml:space="preserve">Sas Méthagrèves </t>
  </si>
  <si>
    <t>Sas Methagri</t>
  </si>
  <si>
    <t>Sas Methallia</t>
  </si>
  <si>
    <t>Sas Methamad</t>
  </si>
  <si>
    <t>Sas Methamermont</t>
  </si>
  <si>
    <t>Sas Methanergie</t>
  </si>
  <si>
    <t>Sas Methargonne</t>
  </si>
  <si>
    <t>Sas Metharnes</t>
  </si>
  <si>
    <t>Sas Methassin</t>
  </si>
  <si>
    <t>Sas Methathisf</t>
  </si>
  <si>
    <t>Sas Neeser Energies</t>
  </si>
  <si>
    <t>Sas Nmu Energies</t>
  </si>
  <si>
    <t>Sas Oliva</t>
  </si>
  <si>
    <t>Sas Orvin Energie</t>
  </si>
  <si>
    <t>Sas Puits Cours Biomethane</t>
  </si>
  <si>
    <t>Sas Sainte Croix</t>
  </si>
  <si>
    <t>Sas Saint-Epvre Biogaz</t>
  </si>
  <si>
    <t>Sas Saron Energie -  (Scea Du Livron)</t>
  </si>
  <si>
    <t>Sas Seine Energie</t>
  </si>
  <si>
    <t>Sas Streicher</t>
  </si>
  <si>
    <t>Sas Terragaz</t>
  </si>
  <si>
    <t>Sas Terres D’Energie</t>
  </si>
  <si>
    <t>Sas Turenne Methanisation</t>
  </si>
  <si>
    <t>Sas Valbioenergie</t>
  </si>
  <si>
    <t xml:space="preserve">Sas Vbg Energreen </t>
  </si>
  <si>
    <t>Sas Vitry Bioenergies</t>
  </si>
  <si>
    <t>Sas 2V Energie</t>
  </si>
  <si>
    <t>Sas De Broville</t>
  </si>
  <si>
    <t>Sas De Debain</t>
  </si>
  <si>
    <t>Sas De La Grande Fourrière</t>
  </si>
  <si>
    <t>Sas Du Kirchweg</t>
  </si>
  <si>
    <t>Sas Gaz2O</t>
  </si>
  <si>
    <t>Sas Le Gaz Vert De Remilly</t>
  </si>
  <si>
    <t>Sas Méthaniseur Des 2 Vallées</t>
  </si>
  <si>
    <t>Sas Quentlou (Scea Reinhart)</t>
  </si>
  <si>
    <t>Sasu Bio-Ts</t>
  </si>
  <si>
    <t>Scea De La Route Des Prés</t>
  </si>
  <si>
    <t>Scea De Meudry</t>
  </si>
  <si>
    <t>Scea Du Bois Des Chanzy</t>
  </si>
  <si>
    <t>Scea Miquel / Sas De La Fournelle</t>
  </si>
  <si>
    <t xml:space="preserve">Seille Environnement </t>
  </si>
  <si>
    <t>Sirec Energy</t>
  </si>
  <si>
    <t>Sivom De Mulhouse / Steu Sausheim</t>
  </si>
  <si>
    <t>Station D'Épuration De Folschviller</t>
  </si>
  <si>
    <t>Station Uasb Olone Alsachimie</t>
  </si>
  <si>
    <t>Step De Luneville</t>
  </si>
  <si>
    <t>Step De Village-Neuf</t>
  </si>
  <si>
    <t>Step Issenheim</t>
  </si>
  <si>
    <t>Step Maxeville Sovem ( Nancy )</t>
  </si>
  <si>
    <t>Step Sarreguemines</t>
  </si>
  <si>
    <t>Step Sivom Du Bassin De L'Ehn</t>
  </si>
  <si>
    <t>Step Troyes</t>
  </si>
  <si>
    <t>Steu De Benfeld (Sdea)</t>
  </si>
  <si>
    <t>Sydeme - Methavalor (Biodéchets Morsbach Forbach)</t>
  </si>
  <si>
    <t>Syndicat Mixte D'Assainissement De La Barche</t>
  </si>
  <si>
    <t>Terr'Alliance</t>
  </si>
  <si>
    <t>Terrenergy</t>
  </si>
  <si>
    <t xml:space="preserve">Unité De Méthanisation Agricole De Pauvres </t>
  </si>
  <si>
    <t>Unité De Méthanisation Eplefpa Obernai</t>
  </si>
  <si>
    <t>Valeaurhin - Biogenere (Nouvellement Sovees - Veolia) / Eurométropole De Strasbourg</t>
  </si>
  <si>
    <t>Villemereuil Biogaz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</si>
</sst>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quot; t&quot;"/>
    <numFmt numFmtId="165" formatCode="#,##0.0&quot; kt&quot;"/>
    <numFmt numFmtId="166" formatCode="0.0%"/>
    <numFmt numFmtId="167" formatCode="0.000%"/>
    <numFmt numFmtId="168" formatCode="#####"/>
    <numFmt numFmtId="169" formatCode="00000"/>
  </numFmts>
  <fonts count="31" x14ac:knownFonts="1">
    <font>
      <sz val="11"/>
      <color theme="1"/>
      <name val="Marianne Light"/>
      <family val="2"/>
      <scheme val="minor"/>
    </font>
    <font>
      <sz val="11"/>
      <color theme="1"/>
      <name val="Marianne Light"/>
      <family val="2"/>
      <scheme val="minor"/>
    </font>
    <font>
      <u/>
      <sz val="11"/>
      <color theme="10"/>
      <name val="Marianne Light"/>
      <family val="2"/>
      <scheme val="minor"/>
    </font>
    <font>
      <b/>
      <sz val="11"/>
      <color theme="1"/>
      <name val="Marianne"/>
      <family val="3"/>
      <scheme val="major"/>
    </font>
    <font>
      <sz val="11"/>
      <color theme="1"/>
      <name val="Marianne"/>
      <family val="3"/>
      <scheme val="major"/>
    </font>
    <font>
      <b/>
      <sz val="11"/>
      <color theme="1"/>
      <name val="Arial"/>
      <family val="2"/>
    </font>
    <font>
      <sz val="9"/>
      <color theme="1"/>
      <name val="Arial"/>
      <family val="2"/>
    </font>
    <font>
      <b/>
      <sz val="9"/>
      <color theme="1"/>
      <name val="Arial"/>
      <family val="2"/>
    </font>
    <font>
      <i/>
      <sz val="9"/>
      <color theme="0"/>
      <name val="Arial"/>
      <family val="2"/>
    </font>
    <font>
      <i/>
      <sz val="9"/>
      <color rgb="FFFF0000"/>
      <name val="Arial"/>
      <family val="2"/>
    </font>
    <font>
      <b/>
      <sz val="9"/>
      <color theme="4"/>
      <name val="Arial"/>
      <family val="2"/>
    </font>
    <font>
      <i/>
      <sz val="9"/>
      <color theme="9"/>
      <name val="Arial"/>
      <family val="2"/>
    </font>
    <font>
      <b/>
      <sz val="9"/>
      <color theme="5"/>
      <name val="Arial"/>
      <family val="2"/>
    </font>
    <font>
      <sz val="11"/>
      <color theme="1"/>
      <name val="Arial"/>
      <family val="2"/>
    </font>
    <font>
      <sz val="9"/>
      <color theme="0" tint="-0.14999847407452621"/>
      <name val="Arial"/>
      <family val="2"/>
    </font>
    <font>
      <i/>
      <sz val="9"/>
      <color theme="2"/>
      <name val="Arial"/>
      <family val="2"/>
    </font>
    <font>
      <i/>
      <sz val="9"/>
      <color theme="1"/>
      <name val="Arial"/>
      <family val="2"/>
    </font>
    <font>
      <b/>
      <sz val="9"/>
      <color theme="7"/>
      <name val="Arial"/>
      <family val="2"/>
    </font>
    <font>
      <b/>
      <sz val="11"/>
      <color theme="0"/>
      <name val="Arial"/>
      <family val="2"/>
    </font>
    <font>
      <b/>
      <sz val="20"/>
      <color theme="1"/>
      <name val="Arial"/>
      <family val="2"/>
    </font>
    <font>
      <i/>
      <sz val="9"/>
      <color theme="5"/>
      <name val="Arial"/>
      <family val="2"/>
    </font>
    <font>
      <b/>
      <sz val="12"/>
      <color theme="0"/>
      <name val="Arial"/>
      <family val="2"/>
    </font>
    <font>
      <b/>
      <sz val="15"/>
      <color theme="0"/>
      <name val="Marianne"/>
      <family val="3"/>
      <scheme val="major"/>
    </font>
    <font>
      <u/>
      <sz val="11"/>
      <color theme="4"/>
      <name val="Marianne"/>
      <family val="3"/>
      <scheme val="major"/>
    </font>
    <font>
      <sz val="11"/>
      <color theme="0"/>
      <name val="Marianne"/>
      <family val="3"/>
      <scheme val="major"/>
    </font>
    <font>
      <b/>
      <sz val="11"/>
      <color theme="0"/>
      <name val="Marianne"/>
      <family val="3"/>
      <scheme val="major"/>
    </font>
    <font>
      <i/>
      <sz val="11"/>
      <color theme="1"/>
      <name val="Marianne"/>
      <family val="3"/>
      <scheme val="major"/>
    </font>
    <font>
      <i/>
      <sz val="11"/>
      <color theme="1"/>
      <name val="Marianne"/>
      <family val="2"/>
      <scheme val="major"/>
    </font>
    <font>
      <sz val="11"/>
      <color theme="1"/>
      <name val="Marianne"/>
      <family val="2"/>
      <scheme val="major"/>
    </font>
    <font>
      <b/>
      <sz val="11"/>
      <color rgb="FFFFFFFF"/>
      <name val="Open Sans"/>
      <family val="2"/>
    </font>
    <font>
      <sz val="11"/>
      <color theme="1"/>
      <name val="Open Sans"/>
      <family val="2"/>
    </font>
  </fonts>
  <fills count="21">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1" tint="0.79998168889431442"/>
        <bgColor indexed="64"/>
      </patternFill>
    </fill>
    <fill>
      <patternFill patternType="solid">
        <fgColor theme="1" tint="0.59999389629810485"/>
        <bgColor indexed="64"/>
      </patternFill>
    </fill>
    <fill>
      <patternFill patternType="solid">
        <fgColor theme="4" tint="0.79998168889431442"/>
        <bgColor indexed="64"/>
      </patternFill>
    </fill>
    <fill>
      <patternFill patternType="solid">
        <fgColor theme="2" tint="0.79998168889431442"/>
        <bgColor indexed="64"/>
      </patternFill>
    </fill>
    <fill>
      <patternFill patternType="solid">
        <fgColor theme="2" tint="0.39997558519241921"/>
        <bgColor indexed="64"/>
      </patternFill>
    </fill>
    <fill>
      <patternFill patternType="solid">
        <fgColor theme="5"/>
        <bgColor indexed="64"/>
      </patternFill>
    </fill>
    <fill>
      <patternFill patternType="solid">
        <fgColor theme="3"/>
        <bgColor indexed="64"/>
      </patternFill>
    </fill>
    <fill>
      <patternFill patternType="solid">
        <fgColor theme="3" tint="0.79998168889431442"/>
        <bgColor indexed="64"/>
      </patternFill>
    </fill>
    <fill>
      <patternFill patternType="solid">
        <fgColor theme="7"/>
        <bgColor indexed="64"/>
      </patternFill>
    </fill>
    <fill>
      <patternFill patternType="solid">
        <fgColor theme="2"/>
        <bgColor indexed="64"/>
      </patternFill>
    </fill>
    <fill>
      <patternFill patternType="solid">
        <fgColor rgb="FFFDC40F"/>
        <bgColor indexed="64"/>
      </patternFill>
    </fill>
    <fill>
      <patternFill patternType="solid">
        <fgColor theme="0"/>
        <bgColor indexed="64"/>
      </patternFill>
    </fill>
    <fill>
      <patternFill patternType="solid">
        <fgColor rgb="FF16A5AD"/>
        <bgColor rgb="FF16A5AD"/>
      </patternFill>
    </fill>
    <fill>
      <patternFill patternType="solid">
        <fgColor rgb="FFC7F5F8"/>
        <bgColor rgb="FFC7F5F8"/>
      </patternFill>
    </fill>
    <fill>
      <patternFill patternType="solid">
        <fgColor theme="0" tint="-0.249977111117893"/>
        <bgColor indexed="64"/>
      </patternFill>
    </fill>
  </fills>
  <borders count="4">
    <border>
      <left/>
      <right/>
      <top/>
      <bottom/>
      <diagonal/>
    </border>
    <border>
      <left/>
      <right/>
      <top/>
      <bottom style="thin">
        <color rgb="FF57E2EA"/>
      </bottom>
      <diagonal/>
    </border>
    <border>
      <left/>
      <right/>
      <top style="thin">
        <color rgb="FF57E2EA"/>
      </top>
      <bottom style="thin">
        <color rgb="FF57E2EA"/>
      </bottom>
      <diagonal/>
    </border>
    <border>
      <left/>
      <right/>
      <top style="thin">
        <color rgb="FF57E2EA"/>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30">
    <xf numFmtId="0" fontId="0" fillId="0" borderId="0" xfId="0"/>
    <xf numFmtId="0" fontId="4" fillId="0" borderId="0" xfId="0" applyFont="1"/>
    <xf numFmtId="0" fontId="5" fillId="0" borderId="0" xfId="0" applyFont="1" applyAlignment="1">
      <alignment horizontal="left" vertical="center"/>
    </xf>
    <xf numFmtId="0" fontId="6" fillId="0" borderId="0" xfId="0" applyFont="1" applyAlignment="1">
      <alignment vertical="center"/>
    </xf>
    <xf numFmtId="0" fontId="7" fillId="3" borderId="0" xfId="0" applyFont="1" applyFill="1" applyAlignment="1">
      <alignment vertical="center" wrapText="1"/>
    </xf>
    <xf numFmtId="0" fontId="8" fillId="0" borderId="0" xfId="0" applyFont="1" applyAlignment="1">
      <alignment horizontal="center" vertical="center"/>
    </xf>
    <xf numFmtId="0" fontId="6" fillId="3" borderId="0" xfId="0" applyFont="1" applyFill="1" applyAlignment="1">
      <alignment horizontal="right" vertical="center" wrapText="1"/>
    </xf>
    <xf numFmtId="0" fontId="9"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7" fillId="4" borderId="0" xfId="0" applyFont="1" applyFill="1" applyAlignment="1">
      <alignment vertical="center"/>
    </xf>
    <xf numFmtId="0" fontId="7" fillId="4" borderId="0" xfId="0" applyFont="1" applyFill="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9" fontId="6" fillId="4" borderId="0" xfId="2" applyFont="1" applyFill="1" applyAlignment="1">
      <alignment horizontal="center" vertical="center"/>
    </xf>
    <xf numFmtId="0" fontId="6" fillId="3" borderId="0" xfId="0" applyFont="1" applyFill="1" applyAlignment="1">
      <alignment horizontal="center" vertical="center"/>
    </xf>
    <xf numFmtId="0" fontId="12" fillId="0" borderId="0" xfId="0" applyFont="1" applyAlignment="1">
      <alignment vertical="center"/>
    </xf>
    <xf numFmtId="0" fontId="11" fillId="0" borderId="0" xfId="0" applyFont="1" applyAlignment="1">
      <alignment horizontal="center" vertical="center"/>
    </xf>
    <xf numFmtId="0" fontId="13" fillId="0" borderId="0" xfId="0" applyFont="1"/>
    <xf numFmtId="0" fontId="7" fillId="3" borderId="0" xfId="0" applyFont="1" applyFill="1" applyAlignment="1">
      <alignment horizontal="left" vertical="center" wrapText="1"/>
    </xf>
    <xf numFmtId="49" fontId="6" fillId="3" borderId="0" xfId="0" applyNumberFormat="1" applyFont="1" applyFill="1" applyAlignment="1">
      <alignment horizontal="right" vertical="center"/>
    </xf>
    <xf numFmtId="164" fontId="6" fillId="3" borderId="0" xfId="1" applyNumberFormat="1" applyFont="1" applyFill="1" applyAlignment="1">
      <alignment horizontal="right" vertical="center"/>
    </xf>
    <xf numFmtId="0" fontId="14" fillId="0" borderId="0" xfId="0" applyFont="1" applyAlignment="1">
      <alignment vertical="center"/>
    </xf>
    <xf numFmtId="165" fontId="6" fillId="3" borderId="0" xfId="1" applyNumberFormat="1" applyFont="1" applyFill="1" applyAlignment="1">
      <alignment horizontal="right" vertical="center"/>
    </xf>
    <xf numFmtId="166" fontId="6" fillId="4" borderId="0" xfId="2" applyNumberFormat="1" applyFont="1" applyFill="1" applyAlignment="1">
      <alignment horizontal="center" vertical="center"/>
    </xf>
    <xf numFmtId="164" fontId="12" fillId="0" borderId="0" xfId="1" applyNumberFormat="1" applyFont="1" applyFill="1" applyAlignment="1">
      <alignment vertical="center"/>
    </xf>
    <xf numFmtId="164" fontId="11" fillId="0" borderId="0" xfId="0" applyNumberFormat="1" applyFont="1" applyAlignment="1">
      <alignment vertical="center"/>
    </xf>
    <xf numFmtId="0" fontId="7" fillId="6" borderId="0" xfId="0" applyFont="1" applyFill="1" applyAlignment="1">
      <alignment horizontal="center" vertical="center"/>
    </xf>
    <xf numFmtId="0" fontId="7" fillId="3" borderId="0" xfId="0" applyFont="1" applyFill="1" applyAlignment="1">
      <alignment horizontal="left" vertical="center"/>
    </xf>
    <xf numFmtId="164" fontId="7" fillId="0" borderId="0" xfId="1" applyNumberFormat="1" applyFont="1" applyFill="1" applyAlignment="1">
      <alignment horizontal="right" vertical="center"/>
    </xf>
    <xf numFmtId="164" fontId="7" fillId="3" borderId="0" xfId="1" applyNumberFormat="1" applyFont="1" applyFill="1" applyAlignment="1">
      <alignment horizontal="right" vertical="center"/>
    </xf>
    <xf numFmtId="164" fontId="6" fillId="0" borderId="0" xfId="1" applyNumberFormat="1" applyFont="1" applyFill="1" applyAlignment="1">
      <alignment horizontal="right" vertical="center"/>
    </xf>
    <xf numFmtId="164" fontId="6" fillId="0" borderId="0" xfId="0" applyNumberFormat="1" applyFont="1" applyAlignment="1">
      <alignment vertical="center"/>
    </xf>
    <xf numFmtId="164" fontId="12" fillId="0" borderId="0" xfId="0" applyNumberFormat="1" applyFont="1" applyAlignment="1">
      <alignment vertical="center"/>
    </xf>
    <xf numFmtId="164" fontId="15" fillId="0" borderId="0" xfId="0" applyNumberFormat="1" applyFont="1" applyAlignment="1">
      <alignment vertical="center"/>
    </xf>
    <xf numFmtId="9" fontId="6" fillId="0" borderId="0" xfId="2" applyFont="1" applyAlignment="1">
      <alignment vertical="center"/>
    </xf>
    <xf numFmtId="49" fontId="6" fillId="0" borderId="0" xfId="0" applyNumberFormat="1" applyFont="1" applyAlignment="1">
      <alignment vertical="center"/>
    </xf>
    <xf numFmtId="0" fontId="6" fillId="8" borderId="0" xfId="0" applyFont="1" applyFill="1" applyAlignment="1">
      <alignment vertical="center"/>
    </xf>
    <xf numFmtId="49" fontId="6" fillId="8" borderId="0" xfId="0" applyNumberFormat="1" applyFont="1" applyFill="1" applyAlignment="1">
      <alignment vertical="center"/>
    </xf>
    <xf numFmtId="49" fontId="6" fillId="3" borderId="0" xfId="0" applyNumberFormat="1" applyFont="1" applyFill="1" applyAlignment="1">
      <alignment horizontal="left" vertical="center"/>
    </xf>
    <xf numFmtId="164" fontId="6" fillId="3" borderId="0" xfId="1" applyNumberFormat="1" applyFont="1" applyFill="1" applyAlignment="1">
      <alignment horizontal="center" vertical="center"/>
    </xf>
    <xf numFmtId="167" fontId="6" fillId="4" borderId="0" xfId="2" applyNumberFormat="1" applyFont="1" applyFill="1" applyAlignment="1">
      <alignment horizontal="center" vertical="center"/>
    </xf>
    <xf numFmtId="0" fontId="16" fillId="3" borderId="0" xfId="0" applyFont="1" applyFill="1" applyAlignment="1">
      <alignment horizontal="left" vertical="center"/>
    </xf>
    <xf numFmtId="164" fontId="16" fillId="3" borderId="0" xfId="1" applyNumberFormat="1" applyFont="1" applyFill="1" applyAlignment="1">
      <alignment horizontal="right" vertical="center"/>
    </xf>
    <xf numFmtId="9" fontId="11" fillId="0" borderId="0" xfId="0" applyNumberFormat="1"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7" fillId="3" borderId="0" xfId="0" applyFont="1" applyFill="1" applyAlignment="1">
      <alignment horizontal="center" vertical="center" wrapText="1"/>
    </xf>
    <xf numFmtId="1" fontId="11" fillId="0" borderId="0" xfId="0" applyNumberFormat="1" applyFont="1" applyAlignment="1">
      <alignment horizontal="center" vertical="center"/>
    </xf>
    <xf numFmtId="0" fontId="7" fillId="6" borderId="0" xfId="0" applyFont="1" applyFill="1" applyAlignment="1">
      <alignment horizontal="left" vertical="center"/>
    </xf>
    <xf numFmtId="1" fontId="6" fillId="3" borderId="0" xfId="0" applyNumberFormat="1" applyFont="1" applyFill="1" applyAlignment="1">
      <alignment horizontal="center" vertical="center"/>
    </xf>
    <xf numFmtId="0" fontId="17" fillId="3" borderId="0" xfId="0" applyFont="1" applyFill="1" applyAlignment="1">
      <alignment horizontal="right" vertical="center" wrapText="1"/>
    </xf>
    <xf numFmtId="0" fontId="14" fillId="9" borderId="0" xfId="0" applyFont="1" applyFill="1" applyAlignment="1">
      <alignment vertical="center" wrapText="1"/>
    </xf>
    <xf numFmtId="0" fontId="7" fillId="9" borderId="0" xfId="0" applyFont="1" applyFill="1" applyAlignment="1">
      <alignment vertical="center" wrapText="1"/>
    </xf>
    <xf numFmtId="0" fontId="6" fillId="9" borderId="0" xfId="0" applyFont="1" applyFill="1" applyAlignment="1">
      <alignment horizontal="center" vertical="center" wrapText="1"/>
    </xf>
    <xf numFmtId="0" fontId="10" fillId="0" borderId="0" xfId="0" applyFont="1" applyAlignment="1">
      <alignment horizontal="center" vertical="center" wrapText="1"/>
    </xf>
    <xf numFmtId="0" fontId="7" fillId="9" borderId="0" xfId="0" applyFont="1" applyFill="1" applyAlignment="1">
      <alignment horizontal="center" vertical="center" wrapText="1"/>
    </xf>
    <xf numFmtId="0" fontId="18" fillId="2" borderId="0" xfId="0" applyFont="1" applyFill="1" applyAlignment="1">
      <alignment vertical="center"/>
    </xf>
    <xf numFmtId="0" fontId="19" fillId="0" borderId="0" xfId="0" applyFont="1" applyAlignment="1">
      <alignment horizontal="left" vertical="center"/>
    </xf>
    <xf numFmtId="0" fontId="7" fillId="3" borderId="0" xfId="0" applyFont="1" applyFill="1" applyAlignment="1">
      <alignment horizontal="center" vertical="center"/>
    </xf>
    <xf numFmtId="0" fontId="17" fillId="3" borderId="0" xfId="0" applyFont="1" applyFill="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164" fontId="10" fillId="0" borderId="0" xfId="1" applyNumberFormat="1" applyFont="1" applyFill="1" applyAlignment="1">
      <alignment horizontal="right" vertical="center"/>
    </xf>
    <xf numFmtId="164" fontId="10" fillId="0" borderId="0" xfId="1" applyNumberFormat="1" applyFont="1" applyFill="1" applyAlignment="1">
      <alignment horizontal="left" vertical="center"/>
    </xf>
    <xf numFmtId="9" fontId="10" fillId="0" borderId="0" xfId="2" applyFont="1" applyFill="1" applyAlignment="1">
      <alignment horizontal="center" vertical="center"/>
    </xf>
    <xf numFmtId="165" fontId="10" fillId="0" borderId="0" xfId="1" applyNumberFormat="1" applyFont="1" applyFill="1" applyAlignment="1">
      <alignment horizontal="right" vertical="center"/>
    </xf>
    <xf numFmtId="0" fontId="20" fillId="0" borderId="0" xfId="0" applyFont="1" applyAlignment="1">
      <alignment vertical="center"/>
    </xf>
    <xf numFmtId="9" fontId="20" fillId="0" borderId="0" xfId="0" applyNumberFormat="1" applyFont="1" applyAlignment="1">
      <alignment vertical="center"/>
    </xf>
    <xf numFmtId="164" fontId="10" fillId="0" borderId="0" xfId="1" applyNumberFormat="1" applyFont="1" applyFill="1" applyAlignment="1">
      <alignment vertical="center"/>
    </xf>
    <xf numFmtId="9" fontId="6" fillId="0" borderId="0" xfId="2" applyFont="1" applyAlignment="1">
      <alignment horizontal="center" vertical="center"/>
    </xf>
    <xf numFmtId="0" fontId="7" fillId="10" borderId="0" xfId="0" applyFont="1" applyFill="1" applyAlignment="1">
      <alignment horizontal="left" vertical="center"/>
    </xf>
    <xf numFmtId="164" fontId="7" fillId="10" borderId="0" xfId="1" applyNumberFormat="1" applyFont="1" applyFill="1" applyAlignment="1">
      <alignment horizontal="right" vertical="center"/>
    </xf>
    <xf numFmtId="166" fontId="7" fillId="10" borderId="0" xfId="2" applyNumberFormat="1" applyFont="1" applyFill="1" applyAlignment="1">
      <alignment horizontal="center" vertical="center"/>
    </xf>
    <xf numFmtId="9" fontId="7" fillId="6" borderId="0" xfId="0" applyNumberFormat="1" applyFont="1" applyFill="1" applyAlignment="1">
      <alignment horizontal="center" vertical="center"/>
    </xf>
    <xf numFmtId="166" fontId="6" fillId="3" borderId="0" xfId="2" applyNumberFormat="1" applyFont="1" applyFill="1" applyAlignment="1">
      <alignment horizontal="center" vertical="center"/>
    </xf>
    <xf numFmtId="164" fontId="16" fillId="8" borderId="0" xfId="0" applyNumberFormat="1" applyFont="1" applyFill="1" applyAlignment="1">
      <alignment vertical="center"/>
    </xf>
    <xf numFmtId="0" fontId="12" fillId="0" borderId="0" xfId="0" applyFont="1" applyAlignment="1">
      <alignment horizontal="left" vertical="center" wrapText="1"/>
    </xf>
    <xf numFmtId="166" fontId="16" fillId="4" borderId="0" xfId="2" applyNumberFormat="1" applyFont="1" applyFill="1" applyAlignment="1">
      <alignment horizontal="center" vertical="center"/>
    </xf>
    <xf numFmtId="0" fontId="21" fillId="5" borderId="0" xfId="0" applyFont="1" applyFill="1" applyAlignment="1">
      <alignment vertical="center"/>
    </xf>
    <xf numFmtId="0" fontId="10" fillId="8" borderId="0" xfId="0" applyFont="1" applyFill="1" applyAlignment="1">
      <alignment vertical="center"/>
    </xf>
    <xf numFmtId="0" fontId="10" fillId="8" borderId="0" xfId="0" applyFont="1" applyFill="1" applyAlignment="1">
      <alignment horizontal="center" vertical="center"/>
    </xf>
    <xf numFmtId="0" fontId="15" fillId="0" borderId="0" xfId="0" applyFont="1" applyAlignment="1">
      <alignment vertical="center"/>
    </xf>
    <xf numFmtId="0" fontId="3" fillId="0" borderId="0" xfId="0" applyFont="1"/>
    <xf numFmtId="0" fontId="23" fillId="0" borderId="0" xfId="3" applyFont="1"/>
    <xf numFmtId="0" fontId="25" fillId="12" borderId="0" xfId="0" applyFont="1" applyFill="1" applyAlignment="1">
      <alignment horizontal="center"/>
    </xf>
    <xf numFmtId="0" fontId="4" fillId="9" borderId="0" xfId="0" applyFont="1" applyFill="1" applyAlignment="1">
      <alignment horizontal="center"/>
    </xf>
    <xf numFmtId="9" fontId="4" fillId="9" borderId="0" xfId="0" applyNumberFormat="1" applyFont="1" applyFill="1" applyAlignment="1">
      <alignment horizontal="center"/>
    </xf>
    <xf numFmtId="0" fontId="3" fillId="0" borderId="0" xfId="0" applyFont="1" applyAlignment="1">
      <alignment vertical="top"/>
    </xf>
    <xf numFmtId="0" fontId="26" fillId="0" borderId="0" xfId="0" applyFont="1"/>
    <xf numFmtId="0" fontId="4" fillId="13" borderId="0" xfId="0" applyFont="1" applyFill="1" applyAlignment="1">
      <alignment horizontal="center"/>
    </xf>
    <xf numFmtId="0" fontId="3" fillId="13" borderId="0" xfId="0" applyFont="1" applyFill="1" applyAlignment="1">
      <alignment horizontal="center"/>
    </xf>
    <xf numFmtId="0" fontId="3" fillId="20" borderId="0" xfId="0" applyFont="1" applyFill="1"/>
    <xf numFmtId="0" fontId="4" fillId="0" borderId="0" xfId="0" applyFont="1" applyAlignment="1">
      <alignment horizontal="center" vertical="center"/>
    </xf>
    <xf numFmtId="0" fontId="30" fillId="0" borderId="2" xfId="0" applyFont="1" applyBorder="1" applyAlignment="1">
      <alignment horizontal="center" vertical="center"/>
    </xf>
    <xf numFmtId="0" fontId="30" fillId="19" borderId="2" xfId="0" applyFont="1" applyFill="1" applyBorder="1" applyAlignment="1">
      <alignment horizontal="center" vertical="center"/>
    </xf>
    <xf numFmtId="0" fontId="30" fillId="0" borderId="3" xfId="0" applyFont="1" applyBorder="1" applyAlignment="1">
      <alignment horizontal="center" vertical="center"/>
    </xf>
    <xf numFmtId="0" fontId="29" fillId="18" borderId="1" xfId="0" applyFont="1" applyFill="1" applyBorder="1" applyAlignment="1">
      <alignment horizontal="center" vertical="center" wrapText="1"/>
    </xf>
    <xf numFmtId="0" fontId="29" fillId="18" borderId="1" xfId="0" applyFont="1" applyFill="1" applyBorder="1" applyAlignment="1">
      <alignment vertical="center" wrapText="1"/>
    </xf>
    <xf numFmtId="168" fontId="29" fillId="18" borderId="1" xfId="0" applyNumberFormat="1"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center"/>
    </xf>
    <xf numFmtId="0" fontId="27" fillId="4" borderId="0" xfId="0" applyFont="1" applyFill="1" applyAlignment="1">
      <alignment vertical="center" wrapText="1"/>
    </xf>
    <xf numFmtId="0" fontId="30" fillId="0" borderId="2" xfId="0" applyFont="1" applyBorder="1" applyAlignment="1">
      <alignment vertical="center"/>
    </xf>
    <xf numFmtId="169" fontId="30" fillId="0" borderId="2" xfId="0" applyNumberFormat="1" applyFont="1" applyBorder="1" applyAlignment="1">
      <alignment horizontal="center" vertical="center"/>
    </xf>
    <xf numFmtId="0" fontId="30" fillId="19" borderId="2" xfId="0" applyFont="1" applyFill="1" applyBorder="1" applyAlignment="1">
      <alignment vertical="center"/>
    </xf>
    <xf numFmtId="169" fontId="30" fillId="19" borderId="2" xfId="0" applyNumberFormat="1" applyFont="1" applyFill="1" applyBorder="1" applyAlignment="1">
      <alignment horizontal="center" vertical="center"/>
    </xf>
    <xf numFmtId="169" fontId="30" fillId="0" borderId="2" xfId="0" quotePrefix="1" applyNumberFormat="1" applyFont="1" applyBorder="1" applyAlignment="1">
      <alignment horizontal="center" vertical="center"/>
    </xf>
    <xf numFmtId="169" fontId="30" fillId="19" borderId="2" xfId="0" quotePrefix="1" applyNumberFormat="1" applyFont="1" applyFill="1" applyBorder="1" applyAlignment="1">
      <alignment horizontal="center" vertical="center"/>
    </xf>
    <xf numFmtId="0" fontId="4" fillId="3" borderId="0" xfId="0" applyFont="1" applyFill="1" applyAlignment="1">
      <alignment vertical="center"/>
    </xf>
    <xf numFmtId="0" fontId="30" fillId="0" borderId="3" xfId="0" applyFont="1" applyBorder="1" applyAlignment="1">
      <alignment vertical="center"/>
    </xf>
    <xf numFmtId="169" fontId="30" fillId="0" borderId="3" xfId="0" applyNumberFormat="1" applyFont="1" applyBorder="1" applyAlignment="1">
      <alignment horizontal="center" vertical="center"/>
    </xf>
    <xf numFmtId="0" fontId="23" fillId="0" borderId="0" xfId="3" applyFont="1" applyAlignment="1">
      <alignment vertical="center"/>
    </xf>
    <xf numFmtId="0" fontId="22" fillId="11" borderId="0" xfId="0" applyFont="1" applyFill="1" applyAlignment="1">
      <alignment horizontal="center" vertical="center"/>
    </xf>
    <xf numFmtId="0" fontId="4" fillId="0" borderId="0" xfId="0" applyFont="1" applyAlignment="1">
      <alignment horizontal="left" wrapText="1"/>
    </xf>
    <xf numFmtId="0" fontId="4" fillId="13" borderId="0" xfId="0" applyFont="1" applyFill="1" applyAlignment="1">
      <alignment horizontal="right" wrapText="1"/>
    </xf>
    <xf numFmtId="0" fontId="25" fillId="12" borderId="0" xfId="0" applyFont="1" applyFill="1" applyAlignment="1">
      <alignment horizontal="right" wrapText="1"/>
    </xf>
    <xf numFmtId="0" fontId="25" fillId="12" borderId="0" xfId="0" applyFont="1" applyFill="1" applyAlignment="1">
      <alignment horizontal="center" vertical="center" wrapText="1"/>
    </xf>
    <xf numFmtId="0" fontId="25" fillId="15" borderId="0" xfId="0" applyFont="1" applyFill="1" applyAlignment="1">
      <alignment horizontal="center" vertical="center" wrapText="1"/>
    </xf>
    <xf numFmtId="0" fontId="24" fillId="11" borderId="0" xfId="0" applyFont="1" applyFill="1" applyAlignment="1">
      <alignment horizontal="right" wrapText="1"/>
    </xf>
    <xf numFmtId="0" fontId="24" fillId="2" borderId="0" xfId="0" applyFont="1" applyFill="1" applyAlignment="1">
      <alignment horizontal="right" wrapText="1"/>
    </xf>
    <xf numFmtId="0" fontId="24" fillId="14" borderId="0" xfId="0" applyFont="1" applyFill="1" applyAlignment="1">
      <alignment horizontal="right" wrapText="1"/>
    </xf>
    <xf numFmtId="0" fontId="24" fillId="16" borderId="0" xfId="0" applyFont="1" applyFill="1" applyAlignment="1">
      <alignment horizontal="right" wrapText="1"/>
    </xf>
    <xf numFmtId="0" fontId="24" fillId="15" borderId="0" xfId="0" applyFont="1" applyFill="1" applyAlignment="1">
      <alignment horizontal="right" wrapText="1"/>
    </xf>
    <xf numFmtId="0" fontId="4" fillId="0" borderId="0" xfId="0" applyFont="1" applyAlignment="1">
      <alignment horizontal="left" vertical="center" wrapText="1"/>
    </xf>
    <xf numFmtId="0" fontId="28" fillId="17" borderId="0" xfId="0" applyFont="1" applyFill="1" applyAlignment="1">
      <alignment horizontal="left" vertical="center" wrapText="1"/>
    </xf>
    <xf numFmtId="0" fontId="5" fillId="4" borderId="0" xfId="0" applyFont="1" applyFill="1" applyAlignment="1">
      <alignment horizontal="center" vertical="center" textRotation="90"/>
    </xf>
    <xf numFmtId="0" fontId="7" fillId="7" borderId="0" xfId="0" applyFont="1" applyFill="1" applyAlignment="1">
      <alignment horizontal="center" vertical="center"/>
    </xf>
  </cellXfs>
  <cellStyles count="4">
    <cellStyle name="Lien hypertexte" xfId="3" builtinId="8"/>
    <cellStyle name="Milliers" xfId="1" builtinId="3"/>
    <cellStyle name="Normal" xfId="0" builtinId="0"/>
    <cellStyle name="Pourcentage" xfId="2" builtinId="5"/>
  </cellStyles>
  <dxfs count="175">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b val="0"/>
        <i/>
      </font>
      <fill>
        <patternFill>
          <bgColor rgb="FFD9D9D9"/>
        </patternFill>
      </fill>
    </dxf>
    <dxf>
      <font>
        <b val="0"/>
        <i val="0"/>
        <strike val="0"/>
        <condense val="0"/>
        <extend val="0"/>
        <outline val="0"/>
        <shadow val="0"/>
        <u val="none"/>
        <vertAlign val="baseline"/>
        <sz val="11"/>
        <color theme="1"/>
        <name val="Open Sans"/>
        <family val="2"/>
        <scheme val="none"/>
      </font>
      <alignment horizontal="center" vertical="center" textRotation="0" indent="0" justifyLastLine="0" shrinkToFit="0" readingOrder="0"/>
      <border diagonalUp="0" diagonalDown="0" outline="0">
        <left/>
        <right/>
        <top style="thin">
          <color rgb="FF57E2EA"/>
        </top>
        <bottom style="thin">
          <color rgb="FF57E2EA"/>
        </bottom>
      </border>
    </dxf>
    <dxf>
      <font>
        <b val="0"/>
        <i val="0"/>
        <strike val="0"/>
        <condense val="0"/>
        <extend val="0"/>
        <outline val="0"/>
        <shadow val="0"/>
        <u val="none"/>
        <vertAlign val="baseline"/>
        <sz val="11"/>
        <color theme="1"/>
        <name val="Open Sans"/>
        <family val="2"/>
        <scheme val="none"/>
      </font>
      <alignment horizontal="center" vertical="center" textRotation="0" indent="0" justifyLastLine="0" shrinkToFit="0" readingOrder="0"/>
      <border diagonalUp="0" diagonalDown="0" outline="0">
        <left/>
        <right/>
        <top style="thin">
          <color rgb="FF57E2EA"/>
        </top>
        <bottom style="thin">
          <color rgb="FF57E2EA"/>
        </bottom>
      </border>
    </dxf>
    <dxf>
      <font>
        <b val="0"/>
        <i val="0"/>
        <strike val="0"/>
        <condense val="0"/>
        <extend val="0"/>
        <outline val="0"/>
        <shadow val="0"/>
        <u val="none"/>
        <vertAlign val="baseline"/>
        <sz val="11"/>
        <color theme="1"/>
        <name val="Open Sans"/>
        <family val="2"/>
        <scheme val="none"/>
      </font>
      <alignment horizontal="center" vertical="center" textRotation="0" indent="0" justifyLastLine="0" shrinkToFit="0" readingOrder="0"/>
      <border diagonalUp="0" diagonalDown="0" outline="0">
        <left/>
        <right/>
        <top style="thin">
          <color rgb="FF57E2EA"/>
        </top>
        <bottom style="thin">
          <color rgb="FF57E2EA"/>
        </bottom>
      </border>
    </dxf>
    <dxf>
      <font>
        <b val="0"/>
        <i val="0"/>
        <strike val="0"/>
        <condense val="0"/>
        <extend val="0"/>
        <outline val="0"/>
        <shadow val="0"/>
        <u val="none"/>
        <vertAlign val="baseline"/>
        <sz val="11"/>
        <color theme="1"/>
        <name val="Open Sans"/>
        <family val="2"/>
        <scheme val="none"/>
      </font>
      <alignment vertical="center" textRotation="0" indent="0" justifyLastLine="0" shrinkToFit="0" readingOrder="0"/>
      <border diagonalUp="0" diagonalDown="0" outline="0">
        <left/>
        <right/>
        <top style="thin">
          <color rgb="FF57E2EA"/>
        </top>
        <bottom style="thin">
          <color rgb="FF57E2EA"/>
        </bottom>
      </border>
    </dxf>
    <dxf>
      <font>
        <b val="0"/>
        <i val="0"/>
        <strike val="0"/>
        <condense val="0"/>
        <extend val="0"/>
        <outline val="0"/>
        <shadow val="0"/>
        <u val="none"/>
        <vertAlign val="baseline"/>
        <sz val="11"/>
        <color theme="1"/>
        <name val="Open Sans"/>
        <family val="2"/>
        <scheme val="none"/>
      </font>
      <alignment vertical="center" textRotation="0" indent="0" justifyLastLine="0" shrinkToFit="0" readingOrder="0"/>
      <border diagonalUp="0" diagonalDown="0" outline="0">
        <left/>
        <right/>
        <top style="thin">
          <color rgb="FF57E2EA"/>
        </top>
        <bottom style="thin">
          <color rgb="FF57E2EA"/>
        </bottom>
      </border>
    </dxf>
    <dxf>
      <font>
        <b val="0"/>
        <i val="0"/>
        <strike val="0"/>
        <condense val="0"/>
        <extend val="0"/>
        <outline val="0"/>
        <shadow val="0"/>
        <u val="none"/>
        <vertAlign val="baseline"/>
        <sz val="11"/>
        <color theme="1"/>
        <name val="Open Sans"/>
        <family val="2"/>
        <scheme val="none"/>
      </font>
      <alignment horizontal="center" vertical="center" textRotation="0" indent="0" justifyLastLine="0" shrinkToFit="0" readingOrder="0"/>
      <border diagonalUp="0" diagonalDown="0" outline="0">
        <left/>
        <right/>
        <top style="thin">
          <color rgb="FF57E2EA"/>
        </top>
        <bottom style="thin">
          <color rgb="FF57E2EA"/>
        </bottom>
      </border>
    </dxf>
    <dxf>
      <font>
        <b val="0"/>
        <i val="0"/>
        <strike val="0"/>
        <condense val="0"/>
        <extend val="0"/>
        <outline val="0"/>
        <shadow val="0"/>
        <u val="none"/>
        <vertAlign val="baseline"/>
        <sz val="11"/>
        <color theme="1"/>
        <name val="Open Sans"/>
        <family val="2"/>
        <scheme val="none"/>
      </font>
      <alignment vertical="center" textRotation="0" indent="0" justifyLastLine="0" shrinkToFit="0" readingOrder="0"/>
      <border diagonalUp="0" diagonalDown="0" outline="0">
        <left/>
        <right/>
        <top style="thin">
          <color rgb="FF57E2EA"/>
        </top>
        <bottom style="thin">
          <color rgb="FF57E2EA"/>
        </bottom>
      </border>
    </dxf>
    <dxf>
      <font>
        <b val="0"/>
        <i val="0"/>
        <strike val="0"/>
        <condense val="0"/>
        <extend val="0"/>
        <outline val="0"/>
        <shadow val="0"/>
        <u val="none"/>
        <vertAlign val="baseline"/>
        <sz val="11"/>
        <color theme="1"/>
        <name val="Open Sans"/>
        <family val="2"/>
        <scheme val="none"/>
      </font>
      <numFmt numFmtId="169" formatCode="00000"/>
      <alignment horizontal="center" vertical="center" textRotation="0" wrapText="0" indent="0" justifyLastLine="0" shrinkToFit="0" readingOrder="0"/>
      <border diagonalUp="0" diagonalDown="0" outline="0">
        <left/>
        <right/>
        <top style="thin">
          <color rgb="FF57E2EA"/>
        </top>
        <bottom style="thin">
          <color rgb="FF57E2EA"/>
        </bottom>
      </border>
    </dxf>
    <dxf>
      <font>
        <b val="0"/>
        <i val="0"/>
        <strike val="0"/>
        <condense val="0"/>
        <extend val="0"/>
        <outline val="0"/>
        <shadow val="0"/>
        <u val="none"/>
        <vertAlign val="baseline"/>
        <sz val="11"/>
        <color theme="1"/>
        <name val="Open Sans"/>
        <family val="2"/>
        <scheme val="none"/>
      </font>
      <alignment vertical="center" textRotation="0" indent="0" justifyLastLine="0" shrinkToFit="0" readingOrder="0"/>
      <border diagonalUp="0" diagonalDown="0" outline="0">
        <left/>
        <right/>
        <top style="thin">
          <color rgb="FF57E2EA"/>
        </top>
        <bottom style="thin">
          <color rgb="FF57E2EA"/>
        </bottom>
      </border>
    </dxf>
    <dxf>
      <font>
        <b val="0"/>
        <i val="0"/>
        <strike val="0"/>
        <condense val="0"/>
        <extend val="0"/>
        <outline val="0"/>
        <shadow val="0"/>
        <u val="none"/>
        <vertAlign val="baseline"/>
        <sz val="11"/>
        <color theme="1"/>
        <name val="Open Sans"/>
        <family val="2"/>
        <scheme val="none"/>
      </font>
      <alignment vertical="center" textRotation="0" indent="0" justifyLastLine="0" shrinkToFit="0" readingOrder="0"/>
      <border diagonalUp="0" diagonalDown="0" outline="0">
        <left/>
        <right/>
        <top style="thin">
          <color rgb="FF57E2EA"/>
        </top>
        <bottom style="thin">
          <color rgb="FF57E2EA"/>
        </bottom>
      </border>
    </dxf>
    <dxf>
      <font>
        <b val="0"/>
        <i val="0"/>
        <strike val="0"/>
        <condense val="0"/>
        <extend val="0"/>
        <outline val="0"/>
        <shadow val="0"/>
        <u val="none"/>
        <vertAlign val="baseline"/>
        <sz val="11"/>
        <color theme="1"/>
        <name val="Open Sans"/>
        <family val="2"/>
        <scheme val="none"/>
      </font>
      <alignment vertical="center" textRotation="0" indent="0" justifyLastLine="0" shrinkToFit="0" readingOrder="0"/>
      <border diagonalUp="0" diagonalDown="0" outline="0">
        <left/>
        <right/>
        <top style="thin">
          <color rgb="FF57E2EA"/>
        </top>
        <bottom style="thin">
          <color rgb="FF57E2EA"/>
        </bottom>
      </border>
    </dxf>
    <dxf>
      <border outline="0">
        <top style="thin">
          <color rgb="FF57E2EA"/>
        </top>
      </border>
    </dxf>
    <dxf>
      <border outline="0">
        <left style="thin">
          <color rgb="FF57E2EA"/>
        </left>
        <right style="thin">
          <color rgb="FF57E2EA"/>
        </right>
        <top style="thin">
          <color rgb="FF57E2EA"/>
        </top>
        <bottom style="thin">
          <color rgb="FF57E2EA"/>
        </bottom>
      </border>
    </dxf>
    <dxf>
      <font>
        <b val="0"/>
        <i val="0"/>
        <strike val="0"/>
        <condense val="0"/>
        <extend val="0"/>
        <outline val="0"/>
        <shadow val="0"/>
        <u val="none"/>
        <vertAlign val="baseline"/>
        <sz val="11"/>
        <color theme="1"/>
        <name val="Open Sans"/>
        <family val="2"/>
        <scheme val="none"/>
      </font>
      <alignment vertical="center" textRotation="0" indent="0" justifyLastLine="0" shrinkToFit="0" readingOrder="0"/>
    </dxf>
    <dxf>
      <border outline="0">
        <bottom style="thin">
          <color rgb="FF57E2EA"/>
        </bottom>
      </border>
    </dxf>
    <dxf>
      <font>
        <b/>
        <i val="0"/>
        <strike val="0"/>
        <condense val="0"/>
        <extend val="0"/>
        <outline val="0"/>
        <shadow val="0"/>
        <u val="none"/>
        <vertAlign val="baseline"/>
        <sz val="11"/>
        <color rgb="FFFFFFFF"/>
        <name val="Open Sans"/>
        <family val="2"/>
        <scheme val="none"/>
      </font>
      <fill>
        <patternFill patternType="solid">
          <fgColor rgb="FF16A5AD"/>
          <bgColor rgb="FF16A5AD"/>
        </patternFill>
      </fill>
      <alignment vertical="center" textRotation="0" wrapText="1" indent="0" justifyLastLine="0" shrinkToFit="0" readingOrder="0"/>
    </dxf>
  </dxfs>
  <tableStyles count="0" defaultTableStyle="TableStyleMedium2" defaultPivotStyle="PivotStyleLight16"/>
  <colors>
    <mruColors>
      <color rgb="FFFDC40F"/>
      <color rgb="FFFDCF41"/>
      <color rgb="FFABB8DF"/>
      <color rgb="FFDDDDDD"/>
      <color rgb="FFC8D6A7"/>
      <color rgb="FF80D5C6"/>
      <color rgb="FFD1B4AC"/>
      <color rgb="FFFEE7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44779231485842E-2"/>
          <c:y val="5.297101506241942E-2"/>
          <c:w val="0.60095092592592592"/>
          <c:h val="0.73572327601258125"/>
        </c:manualLayout>
      </c:layout>
      <c:barChart>
        <c:barDir val="col"/>
        <c:grouping val="stacked"/>
        <c:varyColors val="0"/>
        <c:ser>
          <c:idx val="0"/>
          <c:order val="0"/>
          <c:tx>
            <c:strRef>
              <c:f>Ardennes!$D$5</c:f>
              <c:strCache>
                <c:ptCount val="1"/>
                <c:pt idx="0">
                  <c:v>Nombre d'installations (hors démarrage)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Ardennes!$E$4:$G$4</c:f>
              <c:strCache>
                <c:ptCount val="3"/>
                <c:pt idx="0">
                  <c:v>Installations recensées en 2023</c:v>
                </c:pt>
                <c:pt idx="1">
                  <c:v>Ayant répondu à l'enquête</c:v>
                </c:pt>
                <c:pt idx="2">
                  <c:v>Données analysées</c:v>
                </c:pt>
              </c:strCache>
            </c:strRef>
          </c:cat>
          <c:val>
            <c:numRef>
              <c:f>Ardennes!$E$5:$G$5</c:f>
              <c:numCache>
                <c:formatCode>General</c:formatCode>
                <c:ptCount val="3"/>
                <c:pt idx="0">
                  <c:v>45</c:v>
                </c:pt>
                <c:pt idx="1">
                  <c:v>37</c:v>
                </c:pt>
                <c:pt idx="2">
                  <c:v>37</c:v>
                </c:pt>
              </c:numCache>
            </c:numRef>
          </c:val>
          <c:extLst>
            <c:ext xmlns:c16="http://schemas.microsoft.com/office/drawing/2014/chart" uri="{C3380CC4-5D6E-409C-BE32-E72D297353CC}">
              <c16:uniqueId val="{00000000-6E80-481E-B14D-9DEECC1F50D1}"/>
            </c:ext>
          </c:extLst>
        </c:ser>
        <c:ser>
          <c:idx val="1"/>
          <c:order val="1"/>
          <c:tx>
            <c:strRef>
              <c:f>Ardennes!$D$6</c:f>
              <c:strCache>
                <c:ptCount val="1"/>
                <c:pt idx="0">
                  <c:v>Nombre d'installations (démarrage)</c:v>
                </c:pt>
              </c:strCache>
            </c:strRef>
          </c:tx>
          <c:spPr>
            <a:solidFill>
              <a:schemeClr val="accent2"/>
            </a:solidFill>
            <a:ln>
              <a:noFill/>
            </a:ln>
            <a:effectLst/>
          </c:spPr>
          <c:invertIfNegative val="0"/>
          <c:dLbls>
            <c:numFmt formatCode="[&gt;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Ardennes!$E$4:$G$4</c:f>
              <c:strCache>
                <c:ptCount val="3"/>
                <c:pt idx="0">
                  <c:v>Installations recensées en 2023</c:v>
                </c:pt>
                <c:pt idx="1">
                  <c:v>Ayant répondu à l'enquête</c:v>
                </c:pt>
                <c:pt idx="2">
                  <c:v>Données analysées</c:v>
                </c:pt>
              </c:strCache>
            </c:strRef>
          </c:cat>
          <c:val>
            <c:numRef>
              <c:f>Ardennes!$E$6:$G$6</c:f>
              <c:numCache>
                <c:formatCode>General</c:formatCode>
                <c:ptCount val="3"/>
                <c:pt idx="0">
                  <c:v>6</c:v>
                </c:pt>
                <c:pt idx="1">
                  <c:v>5</c:v>
                </c:pt>
                <c:pt idx="2">
                  <c:v>5</c:v>
                </c:pt>
              </c:numCache>
            </c:numRef>
          </c:val>
          <c:extLst>
            <c:ext xmlns:c16="http://schemas.microsoft.com/office/drawing/2014/chart" uri="{C3380CC4-5D6E-409C-BE32-E72D297353CC}">
              <c16:uniqueId val="{00000003-6E80-481E-B14D-9DEECC1F50D1}"/>
            </c:ext>
          </c:extLst>
        </c:ser>
        <c:ser>
          <c:idx val="3"/>
          <c:order val="2"/>
          <c:tx>
            <c:strRef>
              <c:f>Ardennes!$D$7</c:f>
              <c:strCache>
                <c:ptCount val="1"/>
                <c:pt idx="0">
                  <c:v>Données complétées</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Ardennes!$E$4:$G$4</c:f>
              <c:strCache>
                <c:ptCount val="3"/>
                <c:pt idx="0">
                  <c:v>Installations recensées en 2023</c:v>
                </c:pt>
                <c:pt idx="1">
                  <c:v>Ayant répondu à l'enquête</c:v>
                </c:pt>
                <c:pt idx="2">
                  <c:v>Données analysées</c:v>
                </c:pt>
              </c:strCache>
            </c:strRef>
          </c:cat>
          <c:val>
            <c:numRef>
              <c:f>Ardennes!$E$7:$G$7</c:f>
              <c:numCache>
                <c:formatCode>General</c:formatCode>
                <c:ptCount val="3"/>
                <c:pt idx="0">
                  <c:v>0</c:v>
                </c:pt>
                <c:pt idx="1">
                  <c:v>0</c:v>
                </c:pt>
                <c:pt idx="2">
                  <c:v>5</c:v>
                </c:pt>
              </c:numCache>
            </c:numRef>
          </c:val>
          <c:extLst>
            <c:ext xmlns:c16="http://schemas.microsoft.com/office/drawing/2014/chart" uri="{C3380CC4-5D6E-409C-BE32-E72D297353CC}">
              <c16:uniqueId val="{00000007-6E80-481E-B14D-9DEECC1F50D1}"/>
            </c:ext>
          </c:extLst>
        </c:ser>
        <c:ser>
          <c:idx val="2"/>
          <c:order val="3"/>
          <c:tx>
            <c:strRef>
              <c:f>Ardennes!$D$8</c:f>
              <c:strCache>
                <c:ptCount val="1"/>
                <c:pt idx="0">
                  <c:v>Total</c:v>
                </c:pt>
              </c:strCache>
            </c:strRef>
          </c:tx>
          <c:spPr>
            <a:noFill/>
            <a:ln>
              <a:noFill/>
            </a:ln>
            <a:effectLst/>
          </c:spPr>
          <c:invertIfNegative val="0"/>
          <c:dLbls>
            <c:dLbl>
              <c:idx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E80-481E-B14D-9DEECC1F50D1}"/>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E80-481E-B14D-9DEECC1F50D1}"/>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E80-481E-B14D-9DEECC1F50D1}"/>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Ardennes!$E$4:$G$4</c:f>
              <c:strCache>
                <c:ptCount val="3"/>
                <c:pt idx="0">
                  <c:v>Installations recensées en 2023</c:v>
                </c:pt>
                <c:pt idx="1">
                  <c:v>Ayant répondu à l'enquête</c:v>
                </c:pt>
                <c:pt idx="2">
                  <c:v>Données analysées</c:v>
                </c:pt>
              </c:strCache>
            </c:strRef>
          </c:cat>
          <c:val>
            <c:numRef>
              <c:f>Ardennes!$E$8:$G$8</c:f>
              <c:numCache>
                <c:formatCode>General</c:formatCode>
                <c:ptCount val="3"/>
                <c:pt idx="0">
                  <c:v>51</c:v>
                </c:pt>
                <c:pt idx="1">
                  <c:v>42</c:v>
                </c:pt>
                <c:pt idx="2">
                  <c:v>47</c:v>
                </c:pt>
              </c:numCache>
            </c:numRef>
          </c:val>
          <c:extLst>
            <c:ext xmlns:c16="http://schemas.microsoft.com/office/drawing/2014/chart" uri="{C3380CC4-5D6E-409C-BE32-E72D297353CC}">
              <c16:uniqueId val="{00000008-6E80-481E-B14D-9DEECC1F50D1}"/>
            </c:ext>
          </c:extLst>
        </c:ser>
        <c:dLbls>
          <c:dLblPos val="ctr"/>
          <c:showLegendKey val="0"/>
          <c:showVal val="1"/>
          <c:showCatName val="0"/>
          <c:showSerName val="0"/>
          <c:showPercent val="0"/>
          <c:showBubbleSize val="0"/>
        </c:dLbls>
        <c:gapWidth val="150"/>
        <c:overlap val="100"/>
        <c:axId val="664379439"/>
        <c:axId val="668485360"/>
      </c:barChart>
      <c:catAx>
        <c:axId val="664379439"/>
        <c:scaling>
          <c:orientation val="minMax"/>
        </c:scaling>
        <c:delete val="0"/>
        <c:axPos val="b"/>
        <c:numFmt formatCode="General" sourceLinked="1"/>
        <c:majorTickMark val="none"/>
        <c:minorTickMark val="none"/>
        <c:tickLblPos val="nextTo"/>
        <c:spPr>
          <a:noFill/>
          <a:ln w="9525" cap="flat" cmpd="sng" algn="ctr">
            <a:solidFill>
              <a:srgbClr val="DDDDDD"/>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8485360"/>
        <c:crosses val="autoZero"/>
        <c:auto val="1"/>
        <c:lblAlgn val="ctr"/>
        <c:lblOffset val="100"/>
        <c:noMultiLvlLbl val="0"/>
      </c:catAx>
      <c:valAx>
        <c:axId val="668485360"/>
        <c:scaling>
          <c:orientation val="minMax"/>
          <c:max val="60"/>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4379439"/>
        <c:crosses val="autoZero"/>
        <c:crossBetween val="between"/>
        <c:majorUnit val="10"/>
      </c:valAx>
      <c:spPr>
        <a:noFill/>
        <a:ln>
          <a:noFill/>
        </a:ln>
        <a:effectLst/>
      </c:spPr>
    </c:plotArea>
    <c:legend>
      <c:legendPos val="r"/>
      <c:legendEntry>
        <c:idx val="0"/>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9965444444444447"/>
          <c:y val="0.2011924523188455"/>
          <c:w val="0.28623444444444446"/>
          <c:h val="0.696898737970589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FDCF41"/>
          </a:solidFill>
          <a:ln w="19050">
            <a:solidFill>
              <a:schemeClr val="lt1"/>
            </a:solidFill>
          </a:ln>
          <a:effectLst/>
        </c:spPr>
        <c:dLbl>
          <c:idx val="0"/>
          <c:layout>
            <c:manualLayout>
              <c:x val="-0.1027777777777778"/>
              <c:y val="-0.1203703703703704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2"/>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3"/>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4"/>
        <c:spPr>
          <a:solidFill>
            <a:srgbClr val="FF8D7E"/>
          </a:solidFill>
          <a:ln w="19050">
            <a:solidFill>
              <a:schemeClr val="lt1"/>
            </a:solidFill>
          </a:ln>
          <a:effectLst/>
        </c:spPr>
        <c:dLbl>
          <c:idx val="0"/>
          <c:layout>
            <c:manualLayout>
              <c:x val="-0.18472222222222226"/>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3797222222222223"/>
                  <c:h val="0.18409740449110529"/>
                </c:manualLayout>
              </c15:layout>
            </c:ext>
          </c:extLst>
        </c:dLbl>
      </c:pivotFmt>
      <c:pivotFmt>
        <c:idx val="5"/>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8"/>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9"/>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0.35002153910244921"/>
          <c:y val="0.2539274936709574"/>
          <c:w val="0.30895390530902861"/>
          <c:h val="0.56153487313544503"/>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6BF-4384-A266-A7D1989F0CE3}"/>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76BF-4384-A266-A7D1989F0CE3}"/>
              </c:ext>
            </c:extLst>
          </c:dPt>
          <c:dPt>
            <c:idx val="2"/>
            <c:bubble3D val="0"/>
            <c:spPr>
              <a:solidFill>
                <a:schemeClr val="bg2"/>
              </a:solidFill>
              <a:ln w="19050">
                <a:solidFill>
                  <a:schemeClr val="lt1"/>
                </a:solidFill>
              </a:ln>
              <a:effectLst/>
            </c:spPr>
            <c:extLst>
              <c:ext xmlns:c16="http://schemas.microsoft.com/office/drawing/2014/chart" uri="{C3380CC4-5D6E-409C-BE32-E72D297353CC}">
                <c16:uniqueId val="{00000005-76BF-4384-A266-A7D1989F0CE3}"/>
              </c:ext>
            </c:extLst>
          </c:dPt>
          <c:dPt>
            <c:idx val="3"/>
            <c:bubble3D val="0"/>
            <c:spPr>
              <a:solidFill>
                <a:srgbClr val="FDCF41"/>
              </a:solidFill>
              <a:ln w="19050">
                <a:solidFill>
                  <a:schemeClr val="lt1"/>
                </a:solidFill>
              </a:ln>
              <a:effectLst/>
            </c:spPr>
            <c:extLst>
              <c:ext xmlns:c16="http://schemas.microsoft.com/office/drawing/2014/chart" uri="{C3380CC4-5D6E-409C-BE32-E72D297353CC}">
                <c16:uniqueId val="{00000007-76BF-4384-A266-A7D1989F0CE3}"/>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76BF-4384-A266-A7D1989F0CE3}"/>
              </c:ext>
            </c:extLst>
          </c:dPt>
          <c:dLbls>
            <c:dLbl>
              <c:idx val="0"/>
              <c:layout>
                <c:manualLayout>
                  <c:x val="-0.17241379310344832"/>
                  <c:y val="-4.9492738402039261E-3"/>
                </c:manualLayout>
              </c:layout>
              <c:tx>
                <c:rich>
                  <a:bodyPr/>
                  <a:lstStyle/>
                  <a:p>
                    <a:fld id="{8FC7A2DB-9789-4AF6-9812-954C063B8C1F}" type="CATEGORYNAME">
                      <a:rPr lang="en-US" b="1"/>
                      <a:pPr/>
                      <a:t>[NOM DE CATÉGORIE]</a:t>
                    </a:fld>
                    <a:r>
                      <a:rPr lang="en-US" baseline="0"/>
                      <a:t>
</a:t>
                    </a:r>
                    <a:fld id="{45BC05C4-0315-4455-968F-1BDB8BB19107}" type="VALUE">
                      <a:rPr lang="en-US" baseline="0"/>
                      <a:pPr/>
                      <a:t>[VALEUR]</a:t>
                    </a:fld>
                    <a:r>
                      <a:rPr lang="en-US" baseline="0"/>
                      <a:t>
</a:t>
                    </a:r>
                    <a:fld id="{D1EEAFDD-C38D-4B02-A5C8-AE5E33E2593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6BF-4384-A266-A7D1989F0CE3}"/>
                </c:ext>
              </c:extLst>
            </c:dLbl>
            <c:dLbl>
              <c:idx val="1"/>
              <c:layout>
                <c:manualLayout>
                  <c:x val="-0.16235632183908047"/>
                  <c:y val="-0.10393475064428244"/>
                </c:manualLayout>
              </c:layout>
              <c:tx>
                <c:rich>
                  <a:bodyPr/>
                  <a:lstStyle/>
                  <a:p>
                    <a:fld id="{B1B08C83-DED2-4F88-B35A-9244EC23B164}" type="CATEGORYNAME">
                      <a:rPr lang="en-US" b="1"/>
                      <a:pPr/>
                      <a:t>[NOM DE CATÉGORIE]</a:t>
                    </a:fld>
                    <a:r>
                      <a:rPr lang="en-US" baseline="0"/>
                      <a:t>
</a:t>
                    </a:r>
                    <a:fld id="{F8D3604B-8D6C-4EF9-962E-CC07AF27FF04}" type="VALUE">
                      <a:rPr lang="en-US" baseline="0"/>
                      <a:pPr/>
                      <a:t>[VALEUR]</a:t>
                    </a:fld>
                    <a:r>
                      <a:rPr lang="en-US" baseline="0"/>
                      <a:t>
</a:t>
                    </a:r>
                    <a:fld id="{59493FCE-E535-4612-B0DD-74679D5D43E1}"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39143678160919543"/>
                      <c:h val="0.30319251545089249"/>
                    </c:manualLayout>
                  </c15:layout>
                  <c15:dlblFieldTable/>
                  <c15:showDataLabelsRange val="0"/>
                </c:ext>
                <c:ext xmlns:c16="http://schemas.microsoft.com/office/drawing/2014/chart" uri="{C3380CC4-5D6E-409C-BE32-E72D297353CC}">
                  <c16:uniqueId val="{00000003-76BF-4384-A266-A7D1989F0CE3}"/>
                </c:ext>
              </c:extLst>
            </c:dLbl>
            <c:dLbl>
              <c:idx val="2"/>
              <c:layout>
                <c:manualLayout>
                  <c:x val="0.40804597701149425"/>
                  <c:y val="-5.9391286082447106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76BF-4384-A266-A7D1989F0CE3}"/>
                </c:ext>
              </c:extLst>
            </c:dLbl>
            <c:dLbl>
              <c:idx val="3"/>
              <c:layout>
                <c:manualLayout>
                  <c:x val="0.11206888055435595"/>
                  <c:y val="-0.22560959978466336"/>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5B01B49-9A3A-4CD5-A1F5-6A5483BE79E5}" type="CATEGORYNAME">
                      <a:rPr lang="en-US" b="1">
                        <a:solidFill>
                          <a:schemeClr val="bg1"/>
                        </a:solidFill>
                      </a:rPr>
                      <a:pPr>
                        <a:defRPr sz="1050">
                          <a:solidFill>
                            <a:schemeClr val="bg1"/>
                          </a:solidFill>
                        </a:defRPr>
                      </a:pPr>
                      <a:t>[NOM DE CATÉGORIE]</a:t>
                    </a:fld>
                    <a:r>
                      <a:rPr lang="en-US" baseline="0">
                        <a:solidFill>
                          <a:schemeClr val="bg1"/>
                        </a:solidFill>
                      </a:rPr>
                      <a:t>
</a:t>
                    </a:r>
                    <a:fld id="{8EDA106A-25FD-4119-8C30-1747BC8F478C}" type="VALUE">
                      <a:rPr lang="en-US" baseline="0">
                        <a:solidFill>
                          <a:schemeClr val="bg1"/>
                        </a:solidFill>
                      </a:rPr>
                      <a:pPr>
                        <a:defRPr sz="1050">
                          <a:solidFill>
                            <a:schemeClr val="bg1"/>
                          </a:solidFill>
                        </a:defRPr>
                      </a:pPr>
                      <a:t>[VALEUR]</a:t>
                    </a:fld>
                    <a:r>
                      <a:rPr lang="en-US" baseline="0">
                        <a:solidFill>
                          <a:schemeClr val="bg1"/>
                        </a:solidFill>
                      </a:rPr>
                      <a:t>
</a:t>
                    </a:r>
                    <a:fld id="{2BB41481-00D9-4E3C-8E4D-FFDFBEBC3E12}"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76BF-4384-A266-A7D1989F0CE3}"/>
                </c:ext>
              </c:extLst>
            </c:dLbl>
            <c:dLbl>
              <c:idx val="4"/>
              <c:layout>
                <c:manualLayout>
                  <c:x val="0.17482568859946995"/>
                  <c:y val="6.9289853702460505E-2"/>
                </c:manualLayout>
              </c:layout>
              <c:tx>
                <c:rich>
                  <a:bodyPr/>
                  <a:lstStyle/>
                  <a:p>
                    <a:fld id="{F8085DBA-C28B-4365-BC13-06DC282270BA}" type="CATEGORYNAME">
                      <a:rPr lang="en-US" b="1">
                        <a:solidFill>
                          <a:schemeClr val="tx1"/>
                        </a:solidFill>
                      </a:rPr>
                      <a:pPr/>
                      <a:t>[NOM DE CATÉGORIE]</a:t>
                    </a:fld>
                    <a:r>
                      <a:rPr lang="en-US" baseline="0">
                        <a:solidFill>
                          <a:schemeClr val="tx1"/>
                        </a:solidFill>
                      </a:rPr>
                      <a:t>
</a:t>
                    </a:r>
                    <a:fld id="{DC584986-5152-4AFB-BEAD-8D60B5E1CC7D}" type="VALUE">
                      <a:rPr lang="en-US" baseline="0">
                        <a:solidFill>
                          <a:schemeClr val="tx1"/>
                        </a:solidFill>
                      </a:rPr>
                      <a:pPr/>
                      <a:t>[VALEUR]</a:t>
                    </a:fld>
                    <a:r>
                      <a:rPr lang="en-US" baseline="0">
                        <a:solidFill>
                          <a:schemeClr val="tx1"/>
                        </a:solidFill>
                      </a:rPr>
                      <a:t>
</a:t>
                    </a:r>
                    <a:fld id="{B962E783-3F0D-4835-B81F-0F57186ABDAE}" type="PERCENTAGE">
                      <a:rPr lang="en-US" baseline="0">
                        <a:solidFill>
                          <a:schemeClr val="tx1"/>
                        </a:solidFill>
                      </a:rPr>
                      <a:pPr/>
                      <a:t>[POURCENTAGE]</a:t>
                    </a:fld>
                    <a:endParaRPr lang="en-US" baseline="0">
                      <a:solidFill>
                        <a:schemeClr val="tx1"/>
                      </a:solidFill>
                    </a:endParaRPr>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76BF-4384-A266-A7D1989F0CE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Aube!$A$44:$A$48</c:f>
              <c:strCache>
                <c:ptCount val="5"/>
                <c:pt idx="0">
                  <c:v>À la ferme</c:v>
                </c:pt>
                <c:pt idx="1">
                  <c:v>Centralisée/Territoriale</c:v>
                </c:pt>
                <c:pt idx="2">
                  <c:v>Couverture de fosse</c:v>
                </c:pt>
                <c:pt idx="3">
                  <c:v>Industrie</c:v>
                </c:pt>
                <c:pt idx="4">
                  <c:v>Station d'épuration</c:v>
                </c:pt>
              </c:strCache>
            </c:strRef>
          </c:cat>
          <c:val>
            <c:numRef>
              <c:f>Aube!$B$44:$B$48</c:f>
              <c:numCache>
                <c:formatCode>#\ ##0" t"</c:formatCode>
                <c:ptCount val="5"/>
                <c:pt idx="0">
                  <c:v>407815</c:v>
                </c:pt>
                <c:pt idx="1">
                  <c:v>72862</c:v>
                </c:pt>
                <c:pt idx="2">
                  <c:v>0</c:v>
                </c:pt>
                <c:pt idx="3">
                  <c:v>0</c:v>
                </c:pt>
                <c:pt idx="4">
                  <c:v>282364</c:v>
                </c:pt>
              </c:numCache>
            </c:numRef>
          </c:val>
          <c:extLst>
            <c:ext xmlns:c16="http://schemas.microsoft.com/office/drawing/2014/chart" uri="{C3380CC4-5D6E-409C-BE32-E72D297353CC}">
              <c16:uniqueId val="{0000000A-76BF-4384-A266-A7D1989F0CE3}"/>
            </c:ext>
          </c:extLst>
        </c:ser>
        <c:dLbls>
          <c:showLegendKey val="0"/>
          <c:showVal val="1"/>
          <c:showCatName val="0"/>
          <c:showSerName val="0"/>
          <c:showPercent val="0"/>
          <c:showBubbleSize val="0"/>
          <c:showLeaderLines val="0"/>
        </c:dLbls>
        <c:firstSliceAng val="108"/>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91074338446568"/>
          <c:y val="0.17260052669410869"/>
          <c:w val="0.35999547628264689"/>
          <c:h val="0.64705803783482807"/>
        </c:manualLayout>
      </c:layout>
      <c:doughnutChart>
        <c:varyColors val="1"/>
        <c:ser>
          <c:idx val="0"/>
          <c:order val="0"/>
          <c:dPt>
            <c:idx val="0"/>
            <c:bubble3D val="0"/>
            <c:spPr>
              <a:solidFill>
                <a:srgbClr val="DDDDDD"/>
              </a:solidFill>
              <a:ln>
                <a:noFill/>
              </a:ln>
              <a:effectLst/>
            </c:spPr>
            <c:extLst>
              <c:ext xmlns:c16="http://schemas.microsoft.com/office/drawing/2014/chart" uri="{C3380CC4-5D6E-409C-BE32-E72D297353CC}">
                <c16:uniqueId val="{00000001-4DA2-4BD4-8F3A-05A1D83FB197}"/>
              </c:ext>
            </c:extLst>
          </c:dPt>
          <c:dPt>
            <c:idx val="1"/>
            <c:bubble3D val="0"/>
            <c:spPr>
              <a:solidFill>
                <a:srgbClr val="C8D6A7"/>
              </a:solidFill>
              <a:ln>
                <a:noFill/>
              </a:ln>
              <a:effectLst/>
            </c:spPr>
            <c:extLst>
              <c:ext xmlns:c16="http://schemas.microsoft.com/office/drawing/2014/chart" uri="{C3380CC4-5D6E-409C-BE32-E72D297353CC}">
                <c16:uniqueId val="{00000003-4DA2-4BD4-8F3A-05A1D83FB197}"/>
              </c:ext>
            </c:extLst>
          </c:dPt>
          <c:dPt>
            <c:idx val="2"/>
            <c:bubble3D val="0"/>
            <c:spPr>
              <a:solidFill>
                <a:srgbClr val="80D5C6"/>
              </a:solidFill>
              <a:ln>
                <a:noFill/>
              </a:ln>
              <a:effectLst/>
            </c:spPr>
            <c:extLst>
              <c:ext xmlns:c16="http://schemas.microsoft.com/office/drawing/2014/chart" uri="{C3380CC4-5D6E-409C-BE32-E72D297353CC}">
                <c16:uniqueId val="{00000005-4DA2-4BD4-8F3A-05A1D83FB197}"/>
              </c:ext>
            </c:extLst>
          </c:dPt>
          <c:dPt>
            <c:idx val="3"/>
            <c:bubble3D val="0"/>
            <c:spPr>
              <a:solidFill>
                <a:srgbClr val="D1B4AC"/>
              </a:solidFill>
              <a:ln>
                <a:noFill/>
              </a:ln>
              <a:effectLst/>
            </c:spPr>
            <c:extLst>
              <c:ext xmlns:c16="http://schemas.microsoft.com/office/drawing/2014/chart" uri="{C3380CC4-5D6E-409C-BE32-E72D297353CC}">
                <c16:uniqueId val="{00000007-4DA2-4BD4-8F3A-05A1D83FB197}"/>
              </c:ext>
            </c:extLst>
          </c:dPt>
          <c:dPt>
            <c:idx val="4"/>
            <c:bubble3D val="0"/>
            <c:spPr>
              <a:solidFill>
                <a:srgbClr val="FEE7A0"/>
              </a:solidFill>
              <a:ln>
                <a:noFill/>
              </a:ln>
              <a:effectLst/>
            </c:spPr>
            <c:extLst>
              <c:ext xmlns:c16="http://schemas.microsoft.com/office/drawing/2014/chart" uri="{C3380CC4-5D6E-409C-BE32-E72D297353CC}">
                <c16:uniqueId val="{00000009-4DA2-4BD4-8F3A-05A1D83FB197}"/>
              </c:ext>
            </c:extLst>
          </c:dPt>
          <c:dPt>
            <c:idx val="5"/>
            <c:bubble3D val="0"/>
            <c:spPr>
              <a:solidFill>
                <a:srgbClr val="ABB8DF"/>
              </a:solidFill>
              <a:ln>
                <a:noFill/>
              </a:ln>
              <a:effectLst/>
            </c:spPr>
            <c:extLst>
              <c:ext xmlns:c16="http://schemas.microsoft.com/office/drawing/2014/chart" uri="{C3380CC4-5D6E-409C-BE32-E72D297353CC}">
                <c16:uniqueId val="{0000000B-4DA2-4BD4-8F3A-05A1D83FB197}"/>
              </c:ext>
            </c:extLst>
          </c:dPt>
          <c:dLbls>
            <c:dLbl>
              <c:idx val="0"/>
              <c:layout>
                <c:manualLayout>
                  <c:x val="4.2512804493777853E-2"/>
                  <c:y val="-0.18438838549981351"/>
                </c:manualLayout>
              </c:layout>
              <c:tx>
                <c:rich>
                  <a:bodyPr/>
                  <a:lstStyle/>
                  <a:p>
                    <a:fld id="{5CD71F52-A9AB-45A7-98EF-9FCE267CA140}" type="CATEGORYNAME">
                      <a:rPr lang="en-US" b="1"/>
                      <a:pPr/>
                      <a:t>[NOM DE CATÉGORIE]</a:t>
                    </a:fld>
                    <a:r>
                      <a:rPr lang="en-US" baseline="0"/>
                      <a:t>
</a:t>
                    </a:r>
                    <a:fld id="{612B1CC8-18B9-4B1B-8B75-1959141E620F}" type="VALUE">
                      <a:rPr lang="en-US" baseline="0"/>
                      <a:pPr/>
                      <a:t>[VALEUR]</a:t>
                    </a:fld>
                    <a:r>
                      <a:rPr lang="en-US" baseline="0"/>
                      <a:t>
</a:t>
                    </a:r>
                    <a:fld id="{CCB4A041-E6A6-4B31-BC64-8604572CD1DE}"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4DA2-4BD4-8F3A-05A1D83FB197}"/>
                </c:ext>
              </c:extLst>
            </c:dLbl>
            <c:dLbl>
              <c:idx val="1"/>
              <c:layout>
                <c:manualLayout>
                  <c:x val="0.14543854168923995"/>
                  <c:y val="-5.7365275488830907E-2"/>
                </c:manualLayout>
              </c:layout>
              <c:tx>
                <c:rich>
                  <a:bodyPr/>
                  <a:lstStyle/>
                  <a:p>
                    <a:fld id="{682747F2-61B0-42F1-AF4D-D692C0B8566B}" type="CATEGORYNAME">
                      <a:rPr lang="en-US" b="1"/>
                      <a:pPr/>
                      <a:t>[NOM DE CATÉGORIE]</a:t>
                    </a:fld>
                    <a:r>
                      <a:rPr lang="en-US" baseline="0"/>
                      <a:t>
</a:t>
                    </a:r>
                    <a:fld id="{28BD71D4-A431-4F7C-94E6-F97D97EA6563}" type="VALUE">
                      <a:rPr lang="en-US" baseline="0"/>
                      <a:pPr/>
                      <a:t>[VALEUR]</a:t>
                    </a:fld>
                    <a:r>
                      <a:rPr lang="en-US" baseline="0"/>
                      <a:t>
</a:t>
                    </a:r>
                    <a:fld id="{3B6A7199-7F80-4CBE-A072-7F221820D34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4DA2-4BD4-8F3A-05A1D83FB197}"/>
                </c:ext>
              </c:extLst>
            </c:dLbl>
            <c:dLbl>
              <c:idx val="2"/>
              <c:layout>
                <c:manualLayout>
                  <c:x val="0.13946923967657512"/>
                  <c:y val="7.025332643775600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DE4EE49-C378-45E6-8AAC-4F5D2B43885D}" type="CATEGORYNAME">
                      <a:rPr lang="en-US" b="1"/>
                      <a:pPr>
                        <a:defRPr/>
                      </a:pPr>
                      <a:t>[NOM DE CATÉGORIE]</a:t>
                    </a:fld>
                    <a:r>
                      <a:rPr lang="en-US" baseline="0"/>
                      <a:t>
</a:t>
                    </a:r>
                    <a:fld id="{23F82B3A-803B-46A6-B83C-1F9C15FE4DC8}" type="VALUE">
                      <a:rPr lang="en-US" baseline="0"/>
                      <a:pPr>
                        <a:defRPr/>
                      </a:pPr>
                      <a:t>[VALEUR]</a:t>
                    </a:fld>
                    <a:r>
                      <a:rPr lang="en-US" baseline="0"/>
                      <a:t>
</a:t>
                    </a:r>
                    <a:fld id="{2EBACD87-686F-4075-8DB3-883EBF1AABED}"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1589785274704429"/>
                      <c:h val="0.30998918347330251"/>
                    </c:manualLayout>
                  </c15:layout>
                  <c15:dlblFieldTable/>
                  <c15:showDataLabelsRange val="0"/>
                </c:ext>
                <c:ext xmlns:c16="http://schemas.microsoft.com/office/drawing/2014/chart" uri="{C3380CC4-5D6E-409C-BE32-E72D297353CC}">
                  <c16:uniqueId val="{00000005-4DA2-4BD4-8F3A-05A1D83FB197}"/>
                </c:ext>
              </c:extLst>
            </c:dLbl>
            <c:dLbl>
              <c:idx val="3"/>
              <c:layout>
                <c:manualLayout>
                  <c:x val="-6.9553958112992309E-2"/>
                  <c:y val="0.1386800197337923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E6E72DC-379A-446D-9A2D-30AE2443B43D}" type="CATEGORYNAME">
                      <a:rPr lang="en-US" b="1"/>
                      <a:pPr>
                        <a:defRPr/>
                      </a:pPr>
                      <a:t>[NOM DE CATÉGORIE]</a:t>
                    </a:fld>
                    <a:r>
                      <a:rPr lang="en-US" baseline="0"/>
                      <a:t>
</a:t>
                    </a:r>
                    <a:fld id="{1168208C-A127-4723-8695-03D85CF4D809}" type="VALUE">
                      <a:rPr lang="en-US" baseline="0"/>
                      <a:pPr>
                        <a:defRPr/>
                      </a:pPr>
                      <a:t>[VALEUR]</a:t>
                    </a:fld>
                    <a:r>
                      <a:rPr lang="en-US" baseline="0"/>
                      <a:t>
</a:t>
                    </a:r>
                    <a:fld id="{E9E08B8B-6B3B-4678-B1F9-F9EF7E531F5C}"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layout>
                    <c:manualLayout>
                      <c:w val="0.25605418311163086"/>
                      <c:h val="0.28883369779966889"/>
                    </c:manualLayout>
                  </c15:layout>
                  <c15:dlblFieldTable/>
                  <c15:showDataLabelsRange val="0"/>
                </c:ext>
                <c:ext xmlns:c16="http://schemas.microsoft.com/office/drawing/2014/chart" uri="{C3380CC4-5D6E-409C-BE32-E72D297353CC}">
                  <c16:uniqueId val="{00000007-4DA2-4BD4-8F3A-05A1D83FB197}"/>
                </c:ext>
              </c:extLst>
            </c:dLbl>
            <c:dLbl>
              <c:idx val="4"/>
              <c:layout>
                <c:manualLayout>
                  <c:x val="-0.11758221048980916"/>
                  <c:y val="3.1194877155157438E-2"/>
                </c:manualLayout>
              </c:layout>
              <c:tx>
                <c:rich>
                  <a:bodyPr/>
                  <a:lstStyle/>
                  <a:p>
                    <a:fld id="{9D962CE4-D035-40AC-A9A1-0AB3371FB174}" type="CATEGORYNAME">
                      <a:rPr lang="en-US" b="1"/>
                      <a:pPr/>
                      <a:t>[NOM DE CATÉGORIE]</a:t>
                    </a:fld>
                    <a:r>
                      <a:rPr lang="en-US" baseline="0"/>
                      <a:t>
</a:t>
                    </a:r>
                    <a:fld id="{E1E42D6D-EE82-4D1F-B8B6-74E734C849EE}" type="VALUE">
                      <a:rPr lang="en-US" baseline="0"/>
                      <a:pPr/>
                      <a:t>[VALEUR]</a:t>
                    </a:fld>
                    <a:r>
                      <a:rPr lang="en-US" baseline="0"/>
                      <a:t>
</a:t>
                    </a:r>
                    <a:fld id="{90967DFC-908C-4E90-8C36-732DBFDF671A}"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33589573821050134"/>
                      <c:h val="0.25101390464713602"/>
                    </c:manualLayout>
                  </c15:layout>
                  <c15:dlblFieldTable/>
                  <c15:showDataLabelsRange val="0"/>
                </c:ext>
                <c:ext xmlns:c16="http://schemas.microsoft.com/office/drawing/2014/chart" uri="{C3380CC4-5D6E-409C-BE32-E72D297353CC}">
                  <c16:uniqueId val="{00000009-4DA2-4BD4-8F3A-05A1D83FB197}"/>
                </c:ext>
              </c:extLst>
            </c:dLbl>
            <c:dLbl>
              <c:idx val="5"/>
              <c:layout>
                <c:manualLayout>
                  <c:x val="-0.11393123462162935"/>
                  <c:y val="-0.14318315023296496"/>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25FAF470-F1BD-46E0-A189-5BF7A2219694}" type="CATEGORYNAME">
                      <a:rPr lang="en-US" b="1">
                        <a:solidFill>
                          <a:schemeClr val="tx1"/>
                        </a:solidFill>
                      </a:rPr>
                      <a:pPr>
                        <a:defRPr>
                          <a:solidFill>
                            <a:schemeClr val="tx1"/>
                          </a:solidFill>
                        </a:defRPr>
                      </a:pPr>
                      <a:t>[NOM DE CATÉGORIE]</a:t>
                    </a:fld>
                    <a:r>
                      <a:rPr lang="en-US" baseline="0">
                        <a:solidFill>
                          <a:schemeClr val="tx1"/>
                        </a:solidFill>
                      </a:rPr>
                      <a:t>
</a:t>
                    </a:r>
                    <a:fld id="{8AA180F3-9F2C-47A0-AF7D-5FDEBE89E2CA}" type="VALUE">
                      <a:rPr lang="en-US" baseline="0">
                        <a:solidFill>
                          <a:schemeClr val="tx1"/>
                        </a:solidFill>
                      </a:rPr>
                      <a:pPr>
                        <a:defRPr>
                          <a:solidFill>
                            <a:schemeClr val="tx1"/>
                          </a:solidFill>
                        </a:defRPr>
                      </a:pPr>
                      <a:t>[VALEUR]</a:t>
                    </a:fld>
                    <a:r>
                      <a:rPr lang="en-US" baseline="0">
                        <a:solidFill>
                          <a:schemeClr val="tx1"/>
                        </a:solidFill>
                      </a:rPr>
                      <a:t>
</a:t>
                    </a:r>
                    <a:fld id="{CF8798BA-46D8-473F-BA3A-1FCC2510429E}" type="PERCENTAGE">
                      <a:rPr lang="en-US" baseline="0">
                        <a:solidFill>
                          <a:schemeClr val="tx1"/>
                        </a:solidFill>
                      </a:rPr>
                      <a:pPr>
                        <a:defRPr>
                          <a:solidFill>
                            <a:schemeClr val="tx1"/>
                          </a:solidFill>
                        </a:defRPr>
                      </a:pPr>
                      <a:t>[POURCENTAGE]</a:t>
                    </a:fld>
                    <a:endParaRPr lang="en-US" baseline="0">
                      <a:solidFill>
                        <a:schemeClr val="tx1"/>
                      </a:solidFill>
                    </a:endParaRPr>
                  </a:p>
                </c:rich>
              </c:tx>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4DA2-4BD4-8F3A-05A1D83FB197}"/>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Aube!$I$44:$I$49</c:f>
              <c:strCache>
                <c:ptCount val="6"/>
                <c:pt idx="0">
                  <c:v>Autres déchets</c:v>
                </c:pt>
                <c:pt idx="1">
                  <c:v>Biodéchets</c:v>
                </c:pt>
                <c:pt idx="2">
                  <c:v>Matières végétales</c:v>
                </c:pt>
                <c:pt idx="3">
                  <c:v>Effluents d'élevage</c:v>
                </c:pt>
                <c:pt idx="4">
                  <c:v>Déchets Industriels</c:v>
                </c:pt>
                <c:pt idx="5">
                  <c:v>Boues de STEP</c:v>
                </c:pt>
              </c:strCache>
            </c:strRef>
          </c:cat>
          <c:val>
            <c:numRef>
              <c:f>Aube!$J$44:$J$49</c:f>
              <c:numCache>
                <c:formatCode>#\ ##0" t"</c:formatCode>
                <c:ptCount val="6"/>
                <c:pt idx="0">
                  <c:v>30670</c:v>
                </c:pt>
                <c:pt idx="1">
                  <c:v>19099</c:v>
                </c:pt>
                <c:pt idx="2">
                  <c:v>315515</c:v>
                </c:pt>
                <c:pt idx="3">
                  <c:v>52733</c:v>
                </c:pt>
                <c:pt idx="4">
                  <c:v>62660</c:v>
                </c:pt>
                <c:pt idx="5">
                  <c:v>282364</c:v>
                </c:pt>
              </c:numCache>
            </c:numRef>
          </c:val>
          <c:extLst>
            <c:ext xmlns:c16="http://schemas.microsoft.com/office/drawing/2014/chart" uri="{C3380CC4-5D6E-409C-BE32-E72D297353CC}">
              <c16:uniqueId val="{0000000C-4DA2-4BD4-8F3A-05A1D83FB197}"/>
            </c:ext>
          </c:extLst>
        </c:ser>
        <c:dLbls>
          <c:showLegendKey val="0"/>
          <c:showVal val="1"/>
          <c:showCatName val="0"/>
          <c:showSerName val="0"/>
          <c:showPercent val="0"/>
          <c:showBubbleSize val="0"/>
          <c:showLeaderLines val="0"/>
        </c:dLbls>
        <c:firstSliceAng val="3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5598208332377"/>
          <c:y val="3.0733649333189287E-2"/>
          <c:w val="0.71609696161817549"/>
          <c:h val="0.85821999712441643"/>
        </c:manualLayout>
      </c:layout>
      <c:barChart>
        <c:barDir val="col"/>
        <c:grouping val="stacked"/>
        <c:varyColors val="0"/>
        <c:ser>
          <c:idx val="0"/>
          <c:order val="0"/>
          <c:tx>
            <c:strRef>
              <c:f>Aube!$I$56</c:f>
              <c:strCache>
                <c:ptCount val="1"/>
                <c:pt idx="0">
                  <c:v>Autres déchets</c:v>
                </c:pt>
              </c:strCache>
            </c:strRef>
          </c:tx>
          <c:spPr>
            <a:solidFill>
              <a:srgbClr val="DDDDDD"/>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Aube!$J$55:$M$55</c:f>
              <c:numCache>
                <c:formatCode>General</c:formatCode>
                <c:ptCount val="4"/>
                <c:pt idx="0">
                  <c:v>2020</c:v>
                </c:pt>
                <c:pt idx="1">
                  <c:v>2021</c:v>
                </c:pt>
                <c:pt idx="2">
                  <c:v>2022</c:v>
                </c:pt>
                <c:pt idx="3">
                  <c:v>2023</c:v>
                </c:pt>
              </c:numCache>
            </c:numRef>
          </c:cat>
          <c:val>
            <c:numRef>
              <c:f>Aube!$J$56:$M$56</c:f>
              <c:numCache>
                <c:formatCode>#\ ##0" t"</c:formatCode>
                <c:ptCount val="4"/>
                <c:pt idx="0">
                  <c:v>1627</c:v>
                </c:pt>
                <c:pt idx="1">
                  <c:v>0</c:v>
                </c:pt>
                <c:pt idx="2">
                  <c:v>13081</c:v>
                </c:pt>
                <c:pt idx="3">
                  <c:v>30670</c:v>
                </c:pt>
              </c:numCache>
            </c:numRef>
          </c:val>
          <c:extLst>
            <c:ext xmlns:c16="http://schemas.microsoft.com/office/drawing/2014/chart" uri="{C3380CC4-5D6E-409C-BE32-E72D297353CC}">
              <c16:uniqueId val="{00000000-79F9-44E5-813E-B2463BD1D128}"/>
            </c:ext>
          </c:extLst>
        </c:ser>
        <c:ser>
          <c:idx val="1"/>
          <c:order val="1"/>
          <c:tx>
            <c:strRef>
              <c:f>Aube!$I$57</c:f>
              <c:strCache>
                <c:ptCount val="1"/>
                <c:pt idx="0">
                  <c:v>Biodéchets</c:v>
                </c:pt>
              </c:strCache>
            </c:strRef>
          </c:tx>
          <c:spPr>
            <a:solidFill>
              <a:srgbClr val="C8D6A7"/>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Aube!$J$55:$M$55</c:f>
              <c:numCache>
                <c:formatCode>General</c:formatCode>
                <c:ptCount val="4"/>
                <c:pt idx="0">
                  <c:v>2020</c:v>
                </c:pt>
                <c:pt idx="1">
                  <c:v>2021</c:v>
                </c:pt>
                <c:pt idx="2">
                  <c:v>2022</c:v>
                </c:pt>
                <c:pt idx="3">
                  <c:v>2023</c:v>
                </c:pt>
              </c:numCache>
            </c:numRef>
          </c:cat>
          <c:val>
            <c:numRef>
              <c:f>Aube!$J$57:$M$57</c:f>
              <c:numCache>
                <c:formatCode>#\ ##0" t"</c:formatCode>
                <c:ptCount val="4"/>
                <c:pt idx="0">
                  <c:v>4723</c:v>
                </c:pt>
                <c:pt idx="1">
                  <c:v>5895</c:v>
                </c:pt>
                <c:pt idx="2">
                  <c:v>11029</c:v>
                </c:pt>
                <c:pt idx="3">
                  <c:v>19099</c:v>
                </c:pt>
              </c:numCache>
            </c:numRef>
          </c:val>
          <c:extLst>
            <c:ext xmlns:c16="http://schemas.microsoft.com/office/drawing/2014/chart" uri="{C3380CC4-5D6E-409C-BE32-E72D297353CC}">
              <c16:uniqueId val="{00000001-79F9-44E5-813E-B2463BD1D128}"/>
            </c:ext>
          </c:extLst>
        </c:ser>
        <c:ser>
          <c:idx val="2"/>
          <c:order val="2"/>
          <c:tx>
            <c:strRef>
              <c:f>Aube!$I$58</c:f>
              <c:strCache>
                <c:ptCount val="1"/>
                <c:pt idx="0">
                  <c:v>Matières végétales</c:v>
                </c:pt>
              </c:strCache>
            </c:strRef>
          </c:tx>
          <c:spPr>
            <a:solidFill>
              <a:srgbClr val="80D5C6"/>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Aube!$J$55:$M$55</c:f>
              <c:numCache>
                <c:formatCode>General</c:formatCode>
                <c:ptCount val="4"/>
                <c:pt idx="0">
                  <c:v>2020</c:v>
                </c:pt>
                <c:pt idx="1">
                  <c:v>2021</c:v>
                </c:pt>
                <c:pt idx="2">
                  <c:v>2022</c:v>
                </c:pt>
                <c:pt idx="3">
                  <c:v>2023</c:v>
                </c:pt>
              </c:numCache>
            </c:numRef>
          </c:cat>
          <c:val>
            <c:numRef>
              <c:f>Aube!$J$58:$M$58</c:f>
              <c:numCache>
                <c:formatCode>#\ ##0" t"</c:formatCode>
                <c:ptCount val="4"/>
                <c:pt idx="0">
                  <c:v>105500</c:v>
                </c:pt>
                <c:pt idx="1">
                  <c:v>216049</c:v>
                </c:pt>
                <c:pt idx="2">
                  <c:v>229430</c:v>
                </c:pt>
                <c:pt idx="3">
                  <c:v>315515</c:v>
                </c:pt>
              </c:numCache>
            </c:numRef>
          </c:val>
          <c:extLst>
            <c:ext xmlns:c16="http://schemas.microsoft.com/office/drawing/2014/chart" uri="{C3380CC4-5D6E-409C-BE32-E72D297353CC}">
              <c16:uniqueId val="{00000002-79F9-44E5-813E-B2463BD1D128}"/>
            </c:ext>
          </c:extLst>
        </c:ser>
        <c:ser>
          <c:idx val="3"/>
          <c:order val="3"/>
          <c:tx>
            <c:strRef>
              <c:f>Aube!$I$59</c:f>
              <c:strCache>
                <c:ptCount val="1"/>
                <c:pt idx="0">
                  <c:v>Effluents d'élevage</c:v>
                </c:pt>
              </c:strCache>
            </c:strRef>
          </c:tx>
          <c:spPr>
            <a:solidFill>
              <a:srgbClr val="D1B4A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Aube!$J$55:$M$55</c:f>
              <c:numCache>
                <c:formatCode>General</c:formatCode>
                <c:ptCount val="4"/>
                <c:pt idx="0">
                  <c:v>2020</c:v>
                </c:pt>
                <c:pt idx="1">
                  <c:v>2021</c:v>
                </c:pt>
                <c:pt idx="2">
                  <c:v>2022</c:v>
                </c:pt>
                <c:pt idx="3">
                  <c:v>2023</c:v>
                </c:pt>
              </c:numCache>
            </c:numRef>
          </c:cat>
          <c:val>
            <c:numRef>
              <c:f>Aube!$J$59:$M$59</c:f>
              <c:numCache>
                <c:formatCode>#\ ##0" t"</c:formatCode>
                <c:ptCount val="4"/>
                <c:pt idx="0">
                  <c:v>50050</c:v>
                </c:pt>
                <c:pt idx="1">
                  <c:v>50809</c:v>
                </c:pt>
                <c:pt idx="2">
                  <c:v>54629</c:v>
                </c:pt>
                <c:pt idx="3">
                  <c:v>52733</c:v>
                </c:pt>
              </c:numCache>
            </c:numRef>
          </c:val>
          <c:extLst>
            <c:ext xmlns:c16="http://schemas.microsoft.com/office/drawing/2014/chart" uri="{C3380CC4-5D6E-409C-BE32-E72D297353CC}">
              <c16:uniqueId val="{00000003-79F9-44E5-813E-B2463BD1D128}"/>
            </c:ext>
          </c:extLst>
        </c:ser>
        <c:ser>
          <c:idx val="4"/>
          <c:order val="4"/>
          <c:tx>
            <c:strRef>
              <c:f>Aube!$I$60</c:f>
              <c:strCache>
                <c:ptCount val="1"/>
                <c:pt idx="0">
                  <c:v>Déchets Industriels</c:v>
                </c:pt>
              </c:strCache>
            </c:strRef>
          </c:tx>
          <c:spPr>
            <a:solidFill>
              <a:srgbClr val="FEE7A0"/>
            </a:solidFill>
            <a:ln>
              <a:noFill/>
            </a:ln>
            <a:effectLst/>
          </c:spPr>
          <c:invertIfNegative val="0"/>
          <c:dLbls>
            <c:numFmt formatCode="#\ ###\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Aube!$J$55:$M$55</c:f>
              <c:numCache>
                <c:formatCode>General</c:formatCode>
                <c:ptCount val="4"/>
                <c:pt idx="0">
                  <c:v>2020</c:v>
                </c:pt>
                <c:pt idx="1">
                  <c:v>2021</c:v>
                </c:pt>
                <c:pt idx="2">
                  <c:v>2022</c:v>
                </c:pt>
                <c:pt idx="3">
                  <c:v>2023</c:v>
                </c:pt>
              </c:numCache>
            </c:numRef>
          </c:cat>
          <c:val>
            <c:numRef>
              <c:f>Aube!$J$60:$M$60</c:f>
              <c:numCache>
                <c:formatCode>#\ ##0" t"</c:formatCode>
                <c:ptCount val="4"/>
                <c:pt idx="0">
                  <c:v>24613</c:v>
                </c:pt>
                <c:pt idx="1">
                  <c:v>26277</c:v>
                </c:pt>
                <c:pt idx="2">
                  <c:v>38561</c:v>
                </c:pt>
                <c:pt idx="3">
                  <c:v>62660</c:v>
                </c:pt>
              </c:numCache>
            </c:numRef>
          </c:val>
          <c:extLst>
            <c:ext xmlns:c16="http://schemas.microsoft.com/office/drawing/2014/chart" uri="{C3380CC4-5D6E-409C-BE32-E72D297353CC}">
              <c16:uniqueId val="{00000004-79F9-44E5-813E-B2463BD1D128}"/>
            </c:ext>
          </c:extLst>
        </c:ser>
        <c:ser>
          <c:idx val="5"/>
          <c:order val="5"/>
          <c:tx>
            <c:strRef>
              <c:f>Aube!$I$61</c:f>
              <c:strCache>
                <c:ptCount val="1"/>
                <c:pt idx="0">
                  <c:v>Boues de STEP</c:v>
                </c:pt>
              </c:strCache>
            </c:strRef>
          </c:tx>
          <c:spPr>
            <a:solidFill>
              <a:srgbClr val="ABB8DF"/>
            </a:solidFill>
            <a:ln>
              <a:noFill/>
            </a:ln>
            <a:effectLst/>
          </c:spPr>
          <c:invertIfNegative val="0"/>
          <c:dLbls>
            <c:numFmt formatCode="#\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Aube!$J$55:$M$55</c:f>
              <c:numCache>
                <c:formatCode>General</c:formatCode>
                <c:ptCount val="4"/>
                <c:pt idx="0">
                  <c:v>2020</c:v>
                </c:pt>
                <c:pt idx="1">
                  <c:v>2021</c:v>
                </c:pt>
                <c:pt idx="2">
                  <c:v>2022</c:v>
                </c:pt>
                <c:pt idx="3">
                  <c:v>2023</c:v>
                </c:pt>
              </c:numCache>
            </c:numRef>
          </c:cat>
          <c:val>
            <c:numRef>
              <c:f>Aube!$J$61:$M$61</c:f>
              <c:numCache>
                <c:formatCode>#\ ##0" t"</c:formatCode>
                <c:ptCount val="4"/>
                <c:pt idx="0">
                  <c:v>0</c:v>
                </c:pt>
                <c:pt idx="1">
                  <c:v>0</c:v>
                </c:pt>
                <c:pt idx="2">
                  <c:v>0</c:v>
                </c:pt>
                <c:pt idx="3">
                  <c:v>282364</c:v>
                </c:pt>
              </c:numCache>
            </c:numRef>
          </c:val>
          <c:extLst>
            <c:ext xmlns:c16="http://schemas.microsoft.com/office/drawing/2014/chart" uri="{C3380CC4-5D6E-409C-BE32-E72D297353CC}">
              <c16:uniqueId val="{00000005-79F9-44E5-813E-B2463BD1D128}"/>
            </c:ext>
          </c:extLst>
        </c:ser>
        <c:ser>
          <c:idx val="6"/>
          <c:order val="6"/>
          <c:tx>
            <c:strRef>
              <c:f>Aube!$I$62</c:f>
              <c:strCache>
                <c:ptCount val="1"/>
              </c:strCache>
            </c:strRef>
          </c:tx>
          <c:spPr>
            <a:no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Aube!$J$55:$M$55</c:f>
              <c:numCache>
                <c:formatCode>General</c:formatCode>
                <c:ptCount val="4"/>
                <c:pt idx="0">
                  <c:v>2020</c:v>
                </c:pt>
                <c:pt idx="1">
                  <c:v>2021</c:v>
                </c:pt>
                <c:pt idx="2">
                  <c:v>2022</c:v>
                </c:pt>
                <c:pt idx="3">
                  <c:v>2023</c:v>
                </c:pt>
              </c:numCache>
            </c:numRef>
          </c:cat>
          <c:val>
            <c:numRef>
              <c:f>Aube!$J$62:$M$62</c:f>
              <c:numCache>
                <c:formatCode>#\ ##0" t"</c:formatCode>
                <c:ptCount val="4"/>
                <c:pt idx="0">
                  <c:v>186513</c:v>
                </c:pt>
                <c:pt idx="1">
                  <c:v>299030</c:v>
                </c:pt>
                <c:pt idx="2">
                  <c:v>346730</c:v>
                </c:pt>
                <c:pt idx="3">
                  <c:v>763041</c:v>
                </c:pt>
              </c:numCache>
            </c:numRef>
          </c:val>
          <c:extLst>
            <c:ext xmlns:c16="http://schemas.microsoft.com/office/drawing/2014/chart" uri="{C3380CC4-5D6E-409C-BE32-E72D297353CC}">
              <c16:uniqueId val="{00000006-79F9-44E5-813E-B2463BD1D128}"/>
            </c:ext>
          </c:extLst>
        </c:ser>
        <c:dLbls>
          <c:dLblPos val="ctr"/>
          <c:showLegendKey val="0"/>
          <c:showVal val="1"/>
          <c:showCatName val="0"/>
          <c:showSerName val="0"/>
          <c:showPercent val="0"/>
          <c:showBubbleSize val="0"/>
        </c:dLbls>
        <c:gapWidth val="70"/>
        <c:overlap val="100"/>
        <c:axId val="1184674767"/>
        <c:axId val="1184675727"/>
      </c:barChart>
      <c:catAx>
        <c:axId val="1184674767"/>
        <c:scaling>
          <c:orientation val="minMax"/>
        </c:scaling>
        <c:delete val="0"/>
        <c:axPos val="b"/>
        <c:numFmt formatCode="General" sourceLinked="1"/>
        <c:majorTickMark val="none"/>
        <c:minorTickMark val="none"/>
        <c:tickLblPos val="low"/>
        <c:spPr>
          <a:noFill/>
          <a:ln w="9525" cap="flat" cmpd="sng" algn="ctr">
            <a:solidFill>
              <a:srgbClr val="DDDDDD"/>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5727"/>
        <c:crosses val="autoZero"/>
        <c:auto val="1"/>
        <c:lblAlgn val="ctr"/>
        <c:lblOffset val="100"/>
        <c:noMultiLvlLbl val="0"/>
      </c:catAx>
      <c:valAx>
        <c:axId val="1184675727"/>
        <c:scaling>
          <c:orientation val="minMax"/>
          <c:max val="800000"/>
          <c:min val="0"/>
        </c:scaling>
        <c:delete val="0"/>
        <c:axPos val="l"/>
        <c:majorGridlines>
          <c:spPr>
            <a:ln w="9525" cap="flat" cmpd="sng" algn="ctr">
              <a:solidFill>
                <a:srgbClr val="DDDDDD"/>
              </a:solidFill>
              <a:round/>
            </a:ln>
            <a:effectLst/>
          </c:spPr>
        </c:majorGridlines>
        <c:numFmt formatCode="###\ ###\ ##0&quot; 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4767"/>
        <c:crosses val="autoZero"/>
        <c:crossBetween val="between"/>
        <c:majorUnit val="200000"/>
      </c:valAx>
      <c:spPr>
        <a:noFill/>
        <a:ln>
          <a:noFill/>
        </a:ln>
        <a:effectLst/>
      </c:spPr>
    </c:plotArea>
    <c:legend>
      <c:legendPos val="r"/>
      <c:layout>
        <c:manualLayout>
          <c:xMode val="edge"/>
          <c:yMode val="edge"/>
          <c:x val="0.8230899319794146"/>
          <c:y val="0.14019527780077121"/>
          <c:w val="0.16844199769177429"/>
          <c:h val="0.505891992875623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46872848718967"/>
          <c:y val="9.0048670317375845E-2"/>
          <c:w val="0.52602895301758423"/>
          <c:h val="0.8483390815707354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88-4718-BD5A-FEBEE0480B3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88-4718-BD5A-FEBEE0480B3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888-4718-BD5A-FEBEE0480B3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888-4718-BD5A-FEBEE0480B3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888-4718-BD5A-FEBEE0480B3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888-4718-BD5A-FEBEE0480B3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888-4718-BD5A-FEBEE0480B34}"/>
              </c:ext>
            </c:extLst>
          </c:dPt>
          <c:dLbls>
            <c:dLbl>
              <c:idx val="0"/>
              <c:layout>
                <c:manualLayout>
                  <c:x val="-0.16766138653349488"/>
                  <c:y val="-7.7863475286010328E-2"/>
                </c:manualLayout>
              </c:layout>
              <c:tx>
                <c:rich>
                  <a:bodyPr/>
                  <a:lstStyle/>
                  <a:p>
                    <a:fld id="{EFDF5460-8366-4007-AAE1-74DD2E0F8DED}" type="CATEGORYNAME">
                      <a:rPr lang="en-US" b="1"/>
                      <a:pPr/>
                      <a:t>[NOM DE CATÉGORIE]</a:t>
                    </a:fld>
                    <a:endParaRPr lang="en-US" b="1" baseline="0"/>
                  </a:p>
                  <a:p>
                    <a:fld id="{0AFE0473-D135-47C7-8D02-1E9711D6F521}"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0888-4718-BD5A-FEBEE0480B34}"/>
                </c:ext>
              </c:extLst>
            </c:dLbl>
            <c:dLbl>
              <c:idx val="1"/>
              <c:layout>
                <c:manualLayout>
                  <c:x val="-0.48329628260951563"/>
                  <c:y val="-0.11672964724655573"/>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5897789783332575"/>
                      <c:h val="0.30298650366428376"/>
                    </c:manualLayout>
                  </c15:layout>
                </c:ext>
                <c:ext xmlns:c16="http://schemas.microsoft.com/office/drawing/2014/chart" uri="{C3380CC4-5D6E-409C-BE32-E72D297353CC}">
                  <c16:uniqueId val="{00000003-0888-4718-BD5A-FEBEE0480B34}"/>
                </c:ext>
              </c:extLst>
            </c:dLbl>
            <c:dLbl>
              <c:idx val="2"/>
              <c:layout>
                <c:manualLayout>
                  <c:x val="0.19119280920486256"/>
                  <c:y val="-0.29198803232253878"/>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88-4718-BD5A-FEBEE0480B34}"/>
                </c:ext>
              </c:extLst>
            </c:dLbl>
            <c:dLbl>
              <c:idx val="3"/>
              <c:layout>
                <c:manualLayout>
                  <c:x val="0.19413423703878355"/>
                  <c:y val="-0.27901078644153704"/>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88-4718-BD5A-FEBEE0480B34}"/>
                </c:ext>
              </c:extLst>
            </c:dLbl>
            <c:dLbl>
              <c:idx val="4"/>
              <c:layout>
                <c:manualLayout>
                  <c:x val="0.14985237945710719"/>
                  <c:y val="-0.15031485314192611"/>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5A8689BC-682C-4F9F-B862-C28968DFA77F}" type="CATEGORYNAME">
                      <a:rPr lang="en-US" b="1">
                        <a:solidFill>
                          <a:schemeClr val="tx1"/>
                        </a:solidFill>
                      </a:rPr>
                      <a:pPr>
                        <a:defRPr sz="1050">
                          <a:solidFill>
                            <a:schemeClr val="tx1"/>
                          </a:solidFill>
                        </a:defRPr>
                      </a:pPr>
                      <a:t>[NOM DE CATÉGORIE]</a:t>
                    </a:fld>
                    <a:r>
                      <a:rPr lang="en-US" baseline="0">
                        <a:solidFill>
                          <a:schemeClr val="tx1"/>
                        </a:solidFill>
                      </a:rPr>
                      <a:t>
</a:t>
                    </a:r>
                    <a:fld id="{ABDA055B-0829-4754-8091-6698C35C9292}" type="VALUE">
                      <a:rPr lang="en-US" baseline="0">
                        <a:solidFill>
                          <a:schemeClr val="tx1"/>
                        </a:solidFill>
                      </a:rPr>
                      <a:pPr>
                        <a:defRPr sz="1050">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34951092813162304"/>
                      <c:h val="0.22130664240490033"/>
                    </c:manualLayout>
                  </c15:layout>
                  <c15:dlblFieldTable/>
                  <c15:showDataLabelsRange val="0"/>
                </c:ext>
                <c:ext xmlns:c16="http://schemas.microsoft.com/office/drawing/2014/chart" uri="{C3380CC4-5D6E-409C-BE32-E72D297353CC}">
                  <c16:uniqueId val="{00000009-0888-4718-BD5A-FEBEE0480B34}"/>
                </c:ext>
              </c:extLst>
            </c:dLbl>
            <c:dLbl>
              <c:idx val="5"/>
              <c:layout>
                <c:manualLayout>
                  <c:x val="0.16766138653349488"/>
                  <c:y val="-6.4886229405008607E-3"/>
                </c:manualLayout>
              </c:layout>
              <c:tx>
                <c:rich>
                  <a:bodyPr/>
                  <a:lstStyle/>
                  <a:p>
                    <a:fld id="{34552021-41BE-4881-8270-415E068CF67D}" type="CATEGORYNAME">
                      <a:rPr lang="en-US" b="1"/>
                      <a:pPr/>
                      <a:t>[NOM DE CATÉGORIE]</a:t>
                    </a:fld>
                    <a:endParaRPr lang="en-US" b="1" baseline="0"/>
                  </a:p>
                  <a:p>
                    <a:fld id="{344486CA-755C-490A-8293-277D0391F628}"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0888-4718-BD5A-FEBEE0480B34}"/>
                </c:ext>
              </c:extLst>
            </c:dLbl>
            <c:dLbl>
              <c:idx val="6"/>
              <c:layout>
                <c:manualLayout>
                  <c:x val="0.16766138653349477"/>
                  <c:y val="0.14923832763151978"/>
                </c:manualLayout>
              </c:layout>
              <c:tx>
                <c:rich>
                  <a:bodyPr/>
                  <a:lstStyle/>
                  <a:p>
                    <a:fld id="{67F804B9-34CE-4D19-998E-60422DC4F52D}" type="CATEGORYNAME">
                      <a:rPr lang="en-US" b="1"/>
                      <a:pPr/>
                      <a:t>[NOM DE CATÉGORIE]</a:t>
                    </a:fld>
                    <a:endParaRPr lang="en-US" b="1" baseline="0"/>
                  </a:p>
                  <a:p>
                    <a:fld id="{7FCBD030-D4F3-4CAD-841B-EC22D7511747}"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0888-4718-BD5A-FEBEE0480B34}"/>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Aube!$A$111:$A$117</c:f>
              <c:strCache>
                <c:ptCount val="7"/>
                <c:pt idx="0">
                  <c:v>Epandage</c:v>
                </c:pt>
                <c:pt idx="1">
                  <c:v>Compostage</c:v>
                </c:pt>
                <c:pt idx="2">
                  <c:v>STEP</c:v>
                </c:pt>
                <c:pt idx="3">
                  <c:v>Incinération</c:v>
                </c:pt>
                <c:pt idx="4">
                  <c:v>Valorisation matière</c:v>
                </c:pt>
                <c:pt idx="5">
                  <c:v>Stockage</c:v>
                </c:pt>
                <c:pt idx="6">
                  <c:v>Autre ou non précisé</c:v>
                </c:pt>
              </c:strCache>
            </c:strRef>
          </c:cat>
          <c:val>
            <c:numRef>
              <c:f>Aube!$C$111:$C$117</c:f>
              <c:numCache>
                <c:formatCode>0%</c:formatCode>
                <c:ptCount val="7"/>
                <c:pt idx="0">
                  <c:v>0.79718374515987389</c:v>
                </c:pt>
                <c:pt idx="1">
                  <c:v>0</c:v>
                </c:pt>
                <c:pt idx="2">
                  <c:v>0</c:v>
                </c:pt>
                <c:pt idx="3">
                  <c:v>0</c:v>
                </c:pt>
                <c:pt idx="4">
                  <c:v>2.5454738999108485E-2</c:v>
                </c:pt>
                <c:pt idx="5">
                  <c:v>1.1642915119822229E-2</c:v>
                </c:pt>
                <c:pt idx="6">
                  <c:v>0.16571860072119543</c:v>
                </c:pt>
              </c:numCache>
            </c:numRef>
          </c:val>
          <c:extLst>
            <c:ext xmlns:c16="http://schemas.microsoft.com/office/drawing/2014/chart" uri="{C3380CC4-5D6E-409C-BE32-E72D297353CC}">
              <c16:uniqueId val="{0000000E-0888-4718-BD5A-FEBEE0480B34}"/>
            </c:ext>
          </c:extLst>
        </c:ser>
        <c:dLbls>
          <c:showLegendKey val="0"/>
          <c:showVal val="1"/>
          <c:showCatName val="0"/>
          <c:showSerName val="0"/>
          <c:showPercent val="0"/>
          <c:showBubbleSize val="0"/>
          <c:showLeaderLines val="0"/>
        </c:dLbls>
        <c:firstSliceAng val="11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Aube!$B$165</c:f>
              <c:strCache>
                <c:ptCount val="1"/>
                <c:pt idx="0">
                  <c:v>Cumul d'électricité vendue (Gwh él)</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Aube!$A$166:$A$188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Aube!$B$166:$B$188</c:f>
              <c:numCache>
                <c:formatCode>0</c:formatCode>
                <c:ptCount val="23"/>
                <c:pt idx="0">
                  <c:v>0</c:v>
                </c:pt>
                <c:pt idx="1">
                  <c:v>0</c:v>
                </c:pt>
                <c:pt idx="2">
                  <c:v>0</c:v>
                </c:pt>
                <c:pt idx="3">
                  <c:v>0</c:v>
                </c:pt>
                <c:pt idx="4">
                  <c:v>0</c:v>
                </c:pt>
                <c:pt idx="5">
                  <c:v>0</c:v>
                </c:pt>
                <c:pt idx="6">
                  <c:v>0</c:v>
                </c:pt>
                <c:pt idx="7">
                  <c:v>0</c:v>
                </c:pt>
                <c:pt idx="8">
                  <c:v>0</c:v>
                </c:pt>
                <c:pt idx="9">
                  <c:v>1.3560000000000001</c:v>
                </c:pt>
                <c:pt idx="10">
                  <c:v>1.3560000000000001</c:v>
                </c:pt>
                <c:pt idx="11">
                  <c:v>1.3560000000000001</c:v>
                </c:pt>
                <c:pt idx="12">
                  <c:v>1.3560000000000001</c:v>
                </c:pt>
                <c:pt idx="13">
                  <c:v>1.3560000000000001</c:v>
                </c:pt>
                <c:pt idx="14">
                  <c:v>1.518</c:v>
                </c:pt>
                <c:pt idx="15">
                  <c:v>2.109</c:v>
                </c:pt>
                <c:pt idx="16">
                  <c:v>2.109</c:v>
                </c:pt>
                <c:pt idx="17">
                  <c:v>6.77</c:v>
                </c:pt>
                <c:pt idx="18">
                  <c:v>6.77</c:v>
                </c:pt>
                <c:pt idx="19">
                  <c:v>6.77</c:v>
                </c:pt>
                <c:pt idx="20">
                  <c:v>6.77</c:v>
                </c:pt>
                <c:pt idx="21">
                  <c:v>6.77</c:v>
                </c:pt>
                <c:pt idx="22">
                  <c:v>6.77</c:v>
                </c:pt>
              </c:numCache>
            </c:numRef>
          </c:val>
          <c:extLst>
            <c:ext xmlns:c16="http://schemas.microsoft.com/office/drawing/2014/chart" uri="{C3380CC4-5D6E-409C-BE32-E72D297353CC}">
              <c16:uniqueId val="{00000000-4C2E-464D-A9C4-AB4AC474E709}"/>
            </c:ext>
          </c:extLst>
        </c:ser>
        <c:ser>
          <c:idx val="2"/>
          <c:order val="1"/>
          <c:tx>
            <c:strRef>
              <c:f>Aube!$C$165</c:f>
              <c:strCache>
                <c:ptCount val="1"/>
                <c:pt idx="0">
                  <c:v>Cumul de biométhane injecté (GWh PCS)</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Aube!$A$166:$A$188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Aube!$C$166:$C$188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42.262999999999998</c:v>
                </c:pt>
                <c:pt idx="15">
                  <c:v>42.262999999999998</c:v>
                </c:pt>
                <c:pt idx="16">
                  <c:v>61.241</c:v>
                </c:pt>
                <c:pt idx="17">
                  <c:v>61.241</c:v>
                </c:pt>
                <c:pt idx="18">
                  <c:v>119.958</c:v>
                </c:pt>
                <c:pt idx="19">
                  <c:v>134.78200000000001</c:v>
                </c:pt>
                <c:pt idx="20">
                  <c:v>318.096</c:v>
                </c:pt>
                <c:pt idx="21">
                  <c:v>370.59699999999998</c:v>
                </c:pt>
                <c:pt idx="22">
                  <c:v>423.48899999999998</c:v>
                </c:pt>
              </c:numCache>
            </c:numRef>
          </c:val>
          <c:extLst>
            <c:ext xmlns:c16="http://schemas.microsoft.com/office/drawing/2014/chart" uri="{C3380CC4-5D6E-409C-BE32-E72D297353CC}">
              <c16:uniqueId val="{00000001-4C2E-464D-A9C4-AB4AC474E709}"/>
            </c:ext>
          </c:extLst>
        </c:ser>
        <c:dLbls>
          <c:dLblPos val="outEnd"/>
          <c:showLegendKey val="0"/>
          <c:showVal val="1"/>
          <c:showCatName val="0"/>
          <c:showSerName val="0"/>
          <c:showPercent val="0"/>
          <c:showBubbleSize val="0"/>
        </c:dLbls>
        <c:gapWidth val="80"/>
        <c:overlap val="-50"/>
        <c:axId val="207144287"/>
        <c:axId val="207139007"/>
      </c:barChart>
      <c:catAx>
        <c:axId val="20714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207139007"/>
        <c:crosses val="autoZero"/>
        <c:auto val="1"/>
        <c:lblAlgn val="ctr"/>
        <c:lblOffset val="100"/>
        <c:noMultiLvlLbl val="0"/>
      </c:catAx>
      <c:valAx>
        <c:axId val="207139007"/>
        <c:scaling>
          <c:orientation val="minMax"/>
        </c:scaling>
        <c:delete val="0"/>
        <c:axPos val="l"/>
        <c:majorGridlines>
          <c:spPr>
            <a:ln w="9525" cap="flat" cmpd="sng" algn="ctr">
              <a:solidFill>
                <a:srgbClr val="DDDDDD"/>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20714428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1" i="0" u="none" strike="noStrike" kern="1200" baseline="0">
                <a:solidFill>
                  <a:schemeClr val="accent6"/>
                </a:solidFill>
                <a:latin typeface="Marianne" panose="02000000000000000000" pitchFamily="50" charset="0"/>
                <a:ea typeface="+mn-ea"/>
                <a:cs typeface="+mn-cs"/>
              </a:defRPr>
            </a:pPr>
            <a:endParaRPr lang="fr-FR"/>
          </a:p>
        </c:txPr>
      </c:legendEntry>
      <c:legendEntry>
        <c:idx val="1"/>
        <c:txPr>
          <a:bodyPr rot="0" spcFirstLastPara="1" vertOverflow="ellipsis" vert="horz" wrap="square" anchor="ctr" anchorCtr="1"/>
          <a:lstStyle/>
          <a:p>
            <a:pPr>
              <a:defRPr sz="1100" b="1" i="0" u="none" strike="noStrike" kern="1200" baseline="0">
                <a:solidFill>
                  <a:schemeClr val="tx2"/>
                </a:solidFill>
                <a:latin typeface="Marianne" panose="02000000000000000000" pitchFamily="50" charset="0"/>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4481481481482E-2"/>
          <c:y val="5.2970841092349535E-2"/>
          <c:w val="0.60095092592592592"/>
          <c:h val="0.73572327601258125"/>
        </c:manualLayout>
      </c:layout>
      <c:barChart>
        <c:barDir val="col"/>
        <c:grouping val="stacked"/>
        <c:varyColors val="0"/>
        <c:ser>
          <c:idx val="0"/>
          <c:order val="0"/>
          <c:tx>
            <c:strRef>
              <c:f>'Haute-Marne'!$D$5</c:f>
              <c:strCache>
                <c:ptCount val="1"/>
                <c:pt idx="0">
                  <c:v>Nombre d'installations (hors démarrage)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'Haute-Marne'!$E$4:$G$4</c:f>
              <c:strCache>
                <c:ptCount val="3"/>
                <c:pt idx="0">
                  <c:v>Installations recensées en 2023</c:v>
                </c:pt>
                <c:pt idx="1">
                  <c:v>Ayant répondu à l'enquête</c:v>
                </c:pt>
                <c:pt idx="2">
                  <c:v>Données analysées</c:v>
                </c:pt>
              </c:strCache>
            </c:strRef>
          </c:cat>
          <c:val>
            <c:numRef>
              <c:f>'Haute-Marne'!$E$5:$G$5</c:f>
              <c:numCache>
                <c:formatCode>General</c:formatCode>
                <c:ptCount val="3"/>
                <c:pt idx="0">
                  <c:v>25</c:v>
                </c:pt>
                <c:pt idx="1">
                  <c:v>21</c:v>
                </c:pt>
                <c:pt idx="2">
                  <c:v>21</c:v>
                </c:pt>
              </c:numCache>
            </c:numRef>
          </c:val>
          <c:extLst>
            <c:ext xmlns:c16="http://schemas.microsoft.com/office/drawing/2014/chart" uri="{C3380CC4-5D6E-409C-BE32-E72D297353CC}">
              <c16:uniqueId val="{00000000-83C1-460E-9143-AD3410F210E8}"/>
            </c:ext>
          </c:extLst>
        </c:ser>
        <c:ser>
          <c:idx val="1"/>
          <c:order val="1"/>
          <c:tx>
            <c:strRef>
              <c:f>'Haute-Marne'!$D$6</c:f>
              <c:strCache>
                <c:ptCount val="1"/>
                <c:pt idx="0">
                  <c:v>Nombre d'installations (démarrage)</c:v>
                </c:pt>
              </c:strCache>
            </c:strRef>
          </c:tx>
          <c:spPr>
            <a:solidFill>
              <a:schemeClr val="accent2"/>
            </a:solidFill>
            <a:ln>
              <a:noFill/>
            </a:ln>
            <a:effectLst/>
          </c:spPr>
          <c:invertIfNegative val="0"/>
          <c:dLbls>
            <c:numFmt formatCode="[&gt;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'Haute-Marne'!$E$4:$G$4</c:f>
              <c:strCache>
                <c:ptCount val="3"/>
                <c:pt idx="0">
                  <c:v>Installations recensées en 2023</c:v>
                </c:pt>
                <c:pt idx="1">
                  <c:v>Ayant répondu à l'enquête</c:v>
                </c:pt>
                <c:pt idx="2">
                  <c:v>Données analysées</c:v>
                </c:pt>
              </c:strCache>
            </c:strRef>
          </c:cat>
          <c:val>
            <c:numRef>
              <c:f>'Haute-Marne'!$E$6:$G$6</c:f>
              <c:numCache>
                <c:formatCode>General</c:formatCode>
                <c:ptCount val="3"/>
                <c:pt idx="0">
                  <c:v>1</c:v>
                </c:pt>
                <c:pt idx="1">
                  <c:v>0</c:v>
                </c:pt>
                <c:pt idx="2">
                  <c:v>0</c:v>
                </c:pt>
              </c:numCache>
            </c:numRef>
          </c:val>
          <c:extLst>
            <c:ext xmlns:c16="http://schemas.microsoft.com/office/drawing/2014/chart" uri="{C3380CC4-5D6E-409C-BE32-E72D297353CC}">
              <c16:uniqueId val="{00000001-83C1-460E-9143-AD3410F210E8}"/>
            </c:ext>
          </c:extLst>
        </c:ser>
        <c:ser>
          <c:idx val="3"/>
          <c:order val="2"/>
          <c:tx>
            <c:strRef>
              <c:f>'Haute-Marne'!$D$7</c:f>
              <c:strCache>
                <c:ptCount val="1"/>
                <c:pt idx="0">
                  <c:v>Données complétées</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'Haute-Marne'!$E$4:$G$4</c:f>
              <c:strCache>
                <c:ptCount val="3"/>
                <c:pt idx="0">
                  <c:v>Installations recensées en 2023</c:v>
                </c:pt>
                <c:pt idx="1">
                  <c:v>Ayant répondu à l'enquête</c:v>
                </c:pt>
                <c:pt idx="2">
                  <c:v>Données analysées</c:v>
                </c:pt>
              </c:strCache>
            </c:strRef>
          </c:cat>
          <c:val>
            <c:numRef>
              <c:f>'Haute-Marne'!$E$7:$G$7</c:f>
              <c:numCache>
                <c:formatCode>General</c:formatCode>
                <c:ptCount val="3"/>
                <c:pt idx="0">
                  <c:v>0</c:v>
                </c:pt>
                <c:pt idx="1">
                  <c:v>0</c:v>
                </c:pt>
                <c:pt idx="2">
                  <c:v>3</c:v>
                </c:pt>
              </c:numCache>
            </c:numRef>
          </c:val>
          <c:extLst>
            <c:ext xmlns:c16="http://schemas.microsoft.com/office/drawing/2014/chart" uri="{C3380CC4-5D6E-409C-BE32-E72D297353CC}">
              <c16:uniqueId val="{00000002-83C1-460E-9143-AD3410F210E8}"/>
            </c:ext>
          </c:extLst>
        </c:ser>
        <c:ser>
          <c:idx val="2"/>
          <c:order val="3"/>
          <c:tx>
            <c:strRef>
              <c:f>'Haute-Marne'!$D$8</c:f>
              <c:strCache>
                <c:ptCount val="1"/>
                <c:pt idx="0">
                  <c:v>Total</c:v>
                </c:pt>
              </c:strCache>
            </c:strRef>
          </c:tx>
          <c:spPr>
            <a:noFill/>
            <a:ln>
              <a:noFill/>
            </a:ln>
            <a:effectLst/>
          </c:spPr>
          <c:invertIfNegative val="0"/>
          <c:dLbls>
            <c:dLbl>
              <c:idx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C1-460E-9143-AD3410F210E8}"/>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C1-460E-9143-AD3410F210E8}"/>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C1-460E-9143-AD3410F210E8}"/>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'Haute-Marne'!$E$4:$G$4</c:f>
              <c:strCache>
                <c:ptCount val="3"/>
                <c:pt idx="0">
                  <c:v>Installations recensées en 2023</c:v>
                </c:pt>
                <c:pt idx="1">
                  <c:v>Ayant répondu à l'enquête</c:v>
                </c:pt>
                <c:pt idx="2">
                  <c:v>Données analysées</c:v>
                </c:pt>
              </c:strCache>
            </c:strRef>
          </c:cat>
          <c:val>
            <c:numRef>
              <c:f>'Haute-Marne'!$E$8:$G$8</c:f>
              <c:numCache>
                <c:formatCode>General</c:formatCode>
                <c:ptCount val="3"/>
                <c:pt idx="0">
                  <c:v>26</c:v>
                </c:pt>
                <c:pt idx="1">
                  <c:v>21</c:v>
                </c:pt>
                <c:pt idx="2">
                  <c:v>24</c:v>
                </c:pt>
              </c:numCache>
            </c:numRef>
          </c:val>
          <c:extLst>
            <c:ext xmlns:c16="http://schemas.microsoft.com/office/drawing/2014/chart" uri="{C3380CC4-5D6E-409C-BE32-E72D297353CC}">
              <c16:uniqueId val="{00000006-83C1-460E-9143-AD3410F210E8}"/>
            </c:ext>
          </c:extLst>
        </c:ser>
        <c:dLbls>
          <c:dLblPos val="ctr"/>
          <c:showLegendKey val="0"/>
          <c:showVal val="1"/>
          <c:showCatName val="0"/>
          <c:showSerName val="0"/>
          <c:showPercent val="0"/>
          <c:showBubbleSize val="0"/>
        </c:dLbls>
        <c:gapWidth val="150"/>
        <c:overlap val="100"/>
        <c:axId val="664379439"/>
        <c:axId val="668485360"/>
      </c:barChart>
      <c:catAx>
        <c:axId val="664379439"/>
        <c:scaling>
          <c:orientation val="minMax"/>
        </c:scaling>
        <c:delete val="0"/>
        <c:axPos val="b"/>
        <c:numFmt formatCode="General" sourceLinked="1"/>
        <c:majorTickMark val="none"/>
        <c:minorTickMark val="none"/>
        <c:tickLblPos val="nextTo"/>
        <c:spPr>
          <a:noFill/>
          <a:ln w="9525" cap="flat" cmpd="sng" algn="ctr">
            <a:solidFill>
              <a:srgbClr val="DDDDDD"/>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8485360"/>
        <c:crosses val="autoZero"/>
        <c:auto val="1"/>
        <c:lblAlgn val="ctr"/>
        <c:lblOffset val="100"/>
        <c:noMultiLvlLbl val="0"/>
      </c:catAx>
      <c:valAx>
        <c:axId val="668485360"/>
        <c:scaling>
          <c:orientation val="minMax"/>
          <c:max val="30"/>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4379439"/>
        <c:crosses val="autoZero"/>
        <c:crossBetween val="between"/>
        <c:majorUnit val="10"/>
      </c:valAx>
      <c:spPr>
        <a:noFill/>
        <a:ln>
          <a:noFill/>
        </a:ln>
        <a:effectLst/>
      </c:spPr>
    </c:plotArea>
    <c:legend>
      <c:legendPos val="r"/>
      <c:legendEntry>
        <c:idx val="0"/>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9965444444444447"/>
          <c:y val="0.2011924523188455"/>
          <c:w val="0.28623444444444446"/>
          <c:h val="0.696898737970589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81207051546297E-2"/>
          <c:y val="4.9420662322715747E-2"/>
          <c:w val="0.59102932259000129"/>
          <c:h val="0.67718441639343829"/>
        </c:manualLayout>
      </c:layout>
      <c:barChart>
        <c:barDir val="col"/>
        <c:grouping val="stacked"/>
        <c:varyColors val="0"/>
        <c:ser>
          <c:idx val="0"/>
          <c:order val="0"/>
          <c:tx>
            <c:strRef>
              <c:f>'Haute-Marne'!$C$34</c:f>
              <c:strCache>
                <c:ptCount val="1"/>
                <c:pt idx="0">
                  <c:v>À la ferme</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'Haute-Marne'!$B$35:$B$39</c:f>
              <c:strCache>
                <c:ptCount val="5"/>
                <c:pt idx="0">
                  <c:v>&lt;2016</c:v>
                </c:pt>
                <c:pt idx="1">
                  <c:v>2016-2018</c:v>
                </c:pt>
                <c:pt idx="2">
                  <c:v>2019-2020</c:v>
                </c:pt>
                <c:pt idx="3">
                  <c:v>2021-2022</c:v>
                </c:pt>
                <c:pt idx="4">
                  <c:v>2023</c:v>
                </c:pt>
              </c:strCache>
            </c:strRef>
          </c:cat>
          <c:val>
            <c:numRef>
              <c:f>'Haute-Marne'!$C$35:$C$39</c:f>
              <c:numCache>
                <c:formatCode>General</c:formatCode>
                <c:ptCount val="5"/>
                <c:pt idx="0">
                  <c:v>2</c:v>
                </c:pt>
                <c:pt idx="1">
                  <c:v>5</c:v>
                </c:pt>
                <c:pt idx="2">
                  <c:v>10</c:v>
                </c:pt>
                <c:pt idx="3">
                  <c:v>4</c:v>
                </c:pt>
                <c:pt idx="4">
                  <c:v>0</c:v>
                </c:pt>
              </c:numCache>
            </c:numRef>
          </c:val>
          <c:extLst>
            <c:ext xmlns:c16="http://schemas.microsoft.com/office/drawing/2014/chart" uri="{C3380CC4-5D6E-409C-BE32-E72D297353CC}">
              <c16:uniqueId val="{00000000-51DD-4EF0-BCB8-C069FA9DF651}"/>
            </c:ext>
          </c:extLst>
        </c:ser>
        <c:ser>
          <c:idx val="1"/>
          <c:order val="1"/>
          <c:tx>
            <c:strRef>
              <c:f>'Haute-Marne'!$D$34</c:f>
              <c:strCache>
                <c:ptCount val="1"/>
                <c:pt idx="0">
                  <c:v>Centralisée/Territoriale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'Haute-Marne'!$B$35:$B$39</c:f>
              <c:strCache>
                <c:ptCount val="5"/>
                <c:pt idx="0">
                  <c:v>&lt;2016</c:v>
                </c:pt>
                <c:pt idx="1">
                  <c:v>2016-2018</c:v>
                </c:pt>
                <c:pt idx="2">
                  <c:v>2019-2020</c:v>
                </c:pt>
                <c:pt idx="3">
                  <c:v>2021-2022</c:v>
                </c:pt>
                <c:pt idx="4">
                  <c:v>2023</c:v>
                </c:pt>
              </c:strCache>
            </c:strRef>
          </c:cat>
          <c:val>
            <c:numRef>
              <c:f>'Haute-Marne'!$D$35:$D$39</c:f>
              <c:numCache>
                <c:formatCode>General</c:formatCode>
                <c:ptCount val="5"/>
                <c:pt idx="0">
                  <c:v>1</c:v>
                </c:pt>
                <c:pt idx="1">
                  <c:v>1</c:v>
                </c:pt>
                <c:pt idx="2">
                  <c:v>1</c:v>
                </c:pt>
                <c:pt idx="3">
                  <c:v>0</c:v>
                </c:pt>
                <c:pt idx="4">
                  <c:v>0</c:v>
                </c:pt>
              </c:numCache>
            </c:numRef>
          </c:val>
          <c:extLst>
            <c:ext xmlns:c16="http://schemas.microsoft.com/office/drawing/2014/chart" uri="{C3380CC4-5D6E-409C-BE32-E72D297353CC}">
              <c16:uniqueId val="{00000001-51DD-4EF0-BCB8-C069FA9DF651}"/>
            </c:ext>
          </c:extLst>
        </c:ser>
        <c:ser>
          <c:idx val="2"/>
          <c:order val="2"/>
          <c:tx>
            <c:strRef>
              <c:f>'Haute-Marne'!$E$34</c:f>
              <c:strCache>
                <c:ptCount val="1"/>
                <c:pt idx="0">
                  <c:v>Couverture de fosse</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'Haute-Marne'!$B$35:$B$39</c:f>
              <c:strCache>
                <c:ptCount val="5"/>
                <c:pt idx="0">
                  <c:v>&lt;2016</c:v>
                </c:pt>
                <c:pt idx="1">
                  <c:v>2016-2018</c:v>
                </c:pt>
                <c:pt idx="2">
                  <c:v>2019-2020</c:v>
                </c:pt>
                <c:pt idx="3">
                  <c:v>2021-2022</c:v>
                </c:pt>
                <c:pt idx="4">
                  <c:v>2023</c:v>
                </c:pt>
              </c:strCache>
            </c:strRef>
          </c:cat>
          <c:val>
            <c:numRef>
              <c:f>'Haute-Marne'!$E$35:$E$39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51DD-4EF0-BCB8-C069FA9DF651}"/>
            </c:ext>
          </c:extLst>
        </c:ser>
        <c:ser>
          <c:idx val="3"/>
          <c:order val="3"/>
          <c:tx>
            <c:strRef>
              <c:f>'Haute-Marne'!$F$34</c:f>
              <c:strCache>
                <c:ptCount val="1"/>
                <c:pt idx="0">
                  <c:v>Industrielle</c:v>
                </c:pt>
              </c:strCache>
            </c:strRef>
          </c:tx>
          <c:spPr>
            <a:solidFill>
              <a:srgbClr val="FDCF4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'Haute-Marne'!$B$35:$B$39</c:f>
              <c:strCache>
                <c:ptCount val="5"/>
                <c:pt idx="0">
                  <c:v>&lt;2016</c:v>
                </c:pt>
                <c:pt idx="1">
                  <c:v>2016-2018</c:v>
                </c:pt>
                <c:pt idx="2">
                  <c:v>2019-2020</c:v>
                </c:pt>
                <c:pt idx="3">
                  <c:v>2021-2022</c:v>
                </c:pt>
                <c:pt idx="4">
                  <c:v>2023</c:v>
                </c:pt>
              </c:strCache>
            </c:strRef>
          </c:cat>
          <c:val>
            <c:numRef>
              <c:f>'Haute-Marne'!$F$35:$F$39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51DD-4EF0-BCB8-C069FA9DF651}"/>
            </c:ext>
          </c:extLst>
        </c:ser>
        <c:ser>
          <c:idx val="4"/>
          <c:order val="4"/>
          <c:tx>
            <c:strRef>
              <c:f>'Haute-Marne'!$G$34</c:f>
              <c:strCache>
                <c:ptCount val="1"/>
                <c:pt idx="0">
                  <c:v>STEP</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'Haute-Marne'!$B$35:$B$39</c:f>
              <c:strCache>
                <c:ptCount val="5"/>
                <c:pt idx="0">
                  <c:v>&lt;2016</c:v>
                </c:pt>
                <c:pt idx="1">
                  <c:v>2016-2018</c:v>
                </c:pt>
                <c:pt idx="2">
                  <c:v>2019-2020</c:v>
                </c:pt>
                <c:pt idx="3">
                  <c:v>2021-2022</c:v>
                </c:pt>
                <c:pt idx="4">
                  <c:v>2023</c:v>
                </c:pt>
              </c:strCache>
            </c:strRef>
          </c:cat>
          <c:val>
            <c:numRef>
              <c:f>'Haute-Marne'!$G$35:$G$39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4-51DD-4EF0-BCB8-C069FA9DF651}"/>
            </c:ext>
          </c:extLst>
        </c:ser>
        <c:ser>
          <c:idx val="5"/>
          <c:order val="5"/>
          <c:tx>
            <c:strRef>
              <c:f>'Haute-Marne'!$H$34</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'Haute-Marne'!$B$35:$B$39</c:f>
              <c:strCache>
                <c:ptCount val="5"/>
                <c:pt idx="0">
                  <c:v>&lt;2016</c:v>
                </c:pt>
                <c:pt idx="1">
                  <c:v>2016-2018</c:v>
                </c:pt>
                <c:pt idx="2">
                  <c:v>2019-2020</c:v>
                </c:pt>
                <c:pt idx="3">
                  <c:v>2021-2022</c:v>
                </c:pt>
                <c:pt idx="4">
                  <c:v>2023</c:v>
                </c:pt>
              </c:strCache>
            </c:strRef>
          </c:cat>
          <c:val>
            <c:numRef>
              <c:f>'Haute-Marne'!$H$35:$H$39</c:f>
              <c:numCache>
                <c:formatCode>General</c:formatCode>
                <c:ptCount val="5"/>
                <c:pt idx="0">
                  <c:v>3</c:v>
                </c:pt>
                <c:pt idx="1">
                  <c:v>6</c:v>
                </c:pt>
                <c:pt idx="2">
                  <c:v>11</c:v>
                </c:pt>
                <c:pt idx="3">
                  <c:v>4</c:v>
                </c:pt>
                <c:pt idx="4">
                  <c:v>0</c:v>
                </c:pt>
              </c:numCache>
            </c:numRef>
          </c:val>
          <c:extLst>
            <c:ext xmlns:c16="http://schemas.microsoft.com/office/drawing/2014/chart" uri="{C3380CC4-5D6E-409C-BE32-E72D297353CC}">
              <c16:uniqueId val="{00000005-51DD-4EF0-BCB8-C069FA9DF651}"/>
            </c:ext>
          </c:extLst>
        </c:ser>
        <c:dLbls>
          <c:dLblPos val="ctr"/>
          <c:showLegendKey val="0"/>
          <c:showVal val="1"/>
          <c:showCatName val="0"/>
          <c:showSerName val="0"/>
          <c:showPercent val="0"/>
          <c:showBubbleSize val="0"/>
        </c:dLbls>
        <c:gapWidth val="150"/>
        <c:overlap val="100"/>
        <c:axId val="1913321168"/>
        <c:axId val="1772606064"/>
        <c:extLst/>
      </c:barChart>
      <c:catAx>
        <c:axId val="1913321168"/>
        <c:scaling>
          <c:orientation val="minMax"/>
        </c:scaling>
        <c:delete val="0"/>
        <c:axPos val="b"/>
        <c:numFmt formatCode="General" sourceLinked="1"/>
        <c:majorTickMark val="none"/>
        <c:minorTickMark val="none"/>
        <c:tickLblPos val="nextTo"/>
        <c:spPr>
          <a:noFill/>
          <a:ln w="9525" cap="flat" cmpd="sng" algn="ctr">
            <a:solidFill>
              <a:srgbClr val="B2B2B2"/>
            </a:solidFill>
            <a:round/>
          </a:ln>
          <a:effectLst/>
        </c:spPr>
        <c:txPr>
          <a:bodyPr rot="-180000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772606064"/>
        <c:crosses val="autoZero"/>
        <c:auto val="1"/>
        <c:lblAlgn val="ctr"/>
        <c:lblOffset val="100"/>
        <c:noMultiLvlLbl val="0"/>
      </c:catAx>
      <c:valAx>
        <c:axId val="1772606064"/>
        <c:scaling>
          <c:orientation val="minMax"/>
          <c:max val="15"/>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913321168"/>
        <c:crosses val="autoZero"/>
        <c:crossBetween val="between"/>
        <c:majorUnit val="2"/>
      </c:valAx>
      <c:spPr>
        <a:noFill/>
        <a:ln>
          <a:noFill/>
        </a:ln>
        <a:effectLst/>
      </c:spPr>
    </c:plotArea>
    <c:legend>
      <c:legendPos val="r"/>
      <c:legendEntry>
        <c:idx val="0"/>
        <c:txPr>
          <a:bodyPr rot="0" spcFirstLastPara="1" vertOverflow="ellipsis" vert="horz" wrap="square" anchor="ctr" anchorCtr="1"/>
          <a:lstStyle/>
          <a:p>
            <a:pPr>
              <a:defRPr sz="11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5173110441163817"/>
          <c:y val="0.24089070529510465"/>
          <c:w val="0.33061618789331793"/>
          <c:h val="0.5699367238413836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FDCF41"/>
          </a:solidFill>
          <a:ln w="19050">
            <a:solidFill>
              <a:schemeClr val="lt1"/>
            </a:solidFill>
          </a:ln>
          <a:effectLst/>
        </c:spPr>
        <c:dLbl>
          <c:idx val="0"/>
          <c:layout>
            <c:manualLayout>
              <c:x val="-0.1027777777777778"/>
              <c:y val="-0.1203703703703704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2"/>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3"/>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4"/>
        <c:spPr>
          <a:solidFill>
            <a:srgbClr val="FF8D7E"/>
          </a:solidFill>
          <a:ln w="19050">
            <a:solidFill>
              <a:schemeClr val="lt1"/>
            </a:solidFill>
          </a:ln>
          <a:effectLst/>
        </c:spPr>
        <c:dLbl>
          <c:idx val="0"/>
          <c:layout>
            <c:manualLayout>
              <c:x val="-0.18472222222222226"/>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3797222222222223"/>
                  <c:h val="0.18409740449110529"/>
                </c:manualLayout>
              </c15:layout>
            </c:ext>
          </c:extLst>
        </c:dLbl>
      </c:pivotFmt>
      <c:pivotFmt>
        <c:idx val="5"/>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8"/>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9"/>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0.35002153910244921"/>
          <c:y val="0.2539274936709574"/>
          <c:w val="0.30895390530902861"/>
          <c:h val="0.56153487313544503"/>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1FD9-4151-8C5D-B30A6C66CA83}"/>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1FD9-4151-8C5D-B30A6C66CA83}"/>
              </c:ext>
            </c:extLst>
          </c:dPt>
          <c:dPt>
            <c:idx val="2"/>
            <c:bubble3D val="0"/>
            <c:spPr>
              <a:solidFill>
                <a:schemeClr val="bg2"/>
              </a:solidFill>
              <a:ln w="19050">
                <a:solidFill>
                  <a:schemeClr val="lt1"/>
                </a:solidFill>
              </a:ln>
              <a:effectLst/>
            </c:spPr>
            <c:extLst>
              <c:ext xmlns:c16="http://schemas.microsoft.com/office/drawing/2014/chart" uri="{C3380CC4-5D6E-409C-BE32-E72D297353CC}">
                <c16:uniqueId val="{00000005-1FD9-4151-8C5D-B30A6C66CA83}"/>
              </c:ext>
            </c:extLst>
          </c:dPt>
          <c:dPt>
            <c:idx val="3"/>
            <c:bubble3D val="0"/>
            <c:spPr>
              <a:solidFill>
                <a:srgbClr val="FDCF41"/>
              </a:solidFill>
              <a:ln w="19050">
                <a:solidFill>
                  <a:schemeClr val="lt1"/>
                </a:solidFill>
              </a:ln>
              <a:effectLst/>
            </c:spPr>
            <c:extLst>
              <c:ext xmlns:c16="http://schemas.microsoft.com/office/drawing/2014/chart" uri="{C3380CC4-5D6E-409C-BE32-E72D297353CC}">
                <c16:uniqueId val="{00000007-1FD9-4151-8C5D-B30A6C66CA83}"/>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1FD9-4151-8C5D-B30A6C66CA83}"/>
              </c:ext>
            </c:extLst>
          </c:dPt>
          <c:dLbls>
            <c:dLbl>
              <c:idx val="0"/>
              <c:layout>
                <c:manualLayout>
                  <c:x val="-0.138277188725802"/>
                  <c:y val="-0.3356047290747734"/>
                </c:manualLayout>
              </c:layout>
              <c:tx>
                <c:rich>
                  <a:bodyPr/>
                  <a:lstStyle/>
                  <a:p>
                    <a:fld id="{8FC7A2DB-9789-4AF6-9812-954C063B8C1F}" type="CATEGORYNAME">
                      <a:rPr lang="en-US" b="1"/>
                      <a:pPr/>
                      <a:t>[NOM DE CATÉGORIE]</a:t>
                    </a:fld>
                    <a:r>
                      <a:rPr lang="en-US" baseline="0"/>
                      <a:t>
</a:t>
                    </a:r>
                    <a:fld id="{45BC05C4-0315-4455-968F-1BDB8BB19107}" type="VALUE">
                      <a:rPr lang="en-US" baseline="0"/>
                      <a:pPr/>
                      <a:t>[VALEUR]</a:t>
                    </a:fld>
                    <a:r>
                      <a:rPr lang="en-US" baseline="0"/>
                      <a:t>
</a:t>
                    </a:r>
                    <a:fld id="{D1EEAFDD-C38D-4B02-A5C8-AE5E33E2593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1FD9-4151-8C5D-B30A6C66CA83}"/>
                </c:ext>
              </c:extLst>
            </c:dLbl>
            <c:dLbl>
              <c:idx val="1"/>
              <c:layout>
                <c:manualLayout>
                  <c:x val="0.18754323066088704"/>
                  <c:y val="-9.3760764829629348E-2"/>
                </c:manualLayout>
              </c:layout>
              <c:tx>
                <c:rich>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fld id="{B1B08C83-DED2-4F88-B35A-9244EC23B164}" type="CATEGORYNAME">
                      <a:rPr lang="en-US" b="1"/>
                      <a:pPr>
                        <a:defRPr sz="1050">
                          <a:solidFill>
                            <a:schemeClr val="tx1"/>
                          </a:solidFill>
                        </a:defRPr>
                      </a:pPr>
                      <a:t>[NOM DE CATÉGORIE]</a:t>
                    </a:fld>
                    <a:r>
                      <a:rPr lang="en-US" baseline="0"/>
                      <a:t>
</a:t>
                    </a:r>
                    <a:fld id="{F8D3604B-8D6C-4EF9-962E-CC07AF27FF04}" type="VALUE">
                      <a:rPr lang="en-US" baseline="0"/>
                      <a:pPr>
                        <a:defRPr sz="1050">
                          <a:solidFill>
                            <a:schemeClr val="tx1"/>
                          </a:solidFill>
                        </a:defRPr>
                      </a:pPr>
                      <a:t>[VALEUR]</a:t>
                    </a:fld>
                    <a:r>
                      <a:rPr lang="en-US" baseline="0"/>
                      <a:t>
</a:t>
                    </a:r>
                    <a:fld id="{59493FCE-E535-4612-B0DD-74679D5D43E1}" type="PERCENTAGE">
                      <a:rPr lang="en-US" baseline="0"/>
                      <a:pPr>
                        <a:defRPr sz="1050">
                          <a:solidFill>
                            <a:schemeClr val="tx1"/>
                          </a:solidFill>
                        </a:defRPr>
                      </a:pPr>
                      <a:t>[POURCENTAGE]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39143683485260355"/>
                      <c:h val="0.25232239933732709"/>
                    </c:manualLayout>
                  </c15:layout>
                  <c15:dlblFieldTable/>
                  <c15:showDataLabelsRange val="0"/>
                </c:ext>
                <c:ext xmlns:c16="http://schemas.microsoft.com/office/drawing/2014/chart" uri="{C3380CC4-5D6E-409C-BE32-E72D297353CC}">
                  <c16:uniqueId val="{00000003-1FD9-4151-8C5D-B30A6C66CA83}"/>
                </c:ext>
              </c:extLst>
            </c:dLbl>
            <c:dLbl>
              <c:idx val="2"/>
              <c:layout>
                <c:manualLayout>
                  <c:x val="0.40804597701149425"/>
                  <c:y val="-5.9391286082447106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FD9-4151-8C5D-B30A6C66CA83}"/>
                </c:ext>
              </c:extLst>
            </c:dLbl>
            <c:dLbl>
              <c:idx val="3"/>
              <c:layout>
                <c:manualLayout>
                  <c:x val="0.27990688160443544"/>
                  <c:y val="-0.46978597716213855"/>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5B01B49-9A3A-4CD5-A1F5-6A5483BE79E5}" type="CATEGORYNAME">
                      <a:rPr lang="en-US" b="1">
                        <a:solidFill>
                          <a:schemeClr val="bg1"/>
                        </a:solidFill>
                      </a:rPr>
                      <a:pPr>
                        <a:defRPr sz="1050">
                          <a:solidFill>
                            <a:schemeClr val="bg1"/>
                          </a:solidFill>
                        </a:defRPr>
                      </a:pPr>
                      <a:t>[NOM DE CATÉGORIE]</a:t>
                    </a:fld>
                    <a:r>
                      <a:rPr lang="en-US" baseline="0">
                        <a:solidFill>
                          <a:schemeClr val="bg1"/>
                        </a:solidFill>
                      </a:rPr>
                      <a:t>
</a:t>
                    </a:r>
                    <a:fld id="{8EDA106A-25FD-4119-8C30-1747BC8F478C}" type="VALUE">
                      <a:rPr lang="en-US" baseline="0">
                        <a:solidFill>
                          <a:schemeClr val="bg1"/>
                        </a:solidFill>
                      </a:rPr>
                      <a:pPr>
                        <a:defRPr sz="1050">
                          <a:solidFill>
                            <a:schemeClr val="bg1"/>
                          </a:solidFill>
                        </a:defRPr>
                      </a:pPr>
                      <a:t>[VALEUR]</a:t>
                    </a:fld>
                    <a:r>
                      <a:rPr lang="en-US" baseline="0">
                        <a:solidFill>
                          <a:schemeClr val="bg1"/>
                        </a:solidFill>
                      </a:rPr>
                      <a:t>
</a:t>
                    </a:r>
                    <a:fld id="{2BB41481-00D9-4E3C-8E4D-FFDFBEBC3E12}"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1FD9-4151-8C5D-B30A6C66CA83}"/>
                </c:ext>
              </c:extLst>
            </c:dLbl>
            <c:dLbl>
              <c:idx val="4"/>
              <c:layout>
                <c:manualLayout>
                  <c:x val="0.28576945200545445"/>
                  <c:y val="0.24224812101150536"/>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F8085DBA-C28B-4365-BC13-06DC282270BA}" type="CATEGORYNAME">
                      <a:rPr lang="en-US" b="1">
                        <a:solidFill>
                          <a:schemeClr val="bg1"/>
                        </a:solidFill>
                      </a:rPr>
                      <a:pPr>
                        <a:defRPr sz="1050">
                          <a:solidFill>
                            <a:schemeClr val="bg1"/>
                          </a:solidFill>
                        </a:defRPr>
                      </a:pPr>
                      <a:t>[NOM DE CATÉGORIE]</a:t>
                    </a:fld>
                    <a:r>
                      <a:rPr lang="en-US" baseline="0">
                        <a:solidFill>
                          <a:schemeClr val="bg1"/>
                        </a:solidFill>
                      </a:rPr>
                      <a:t>
</a:t>
                    </a:r>
                    <a:fld id="{DC584986-5152-4AFB-BEAD-8D60B5E1CC7D}" type="VALUE">
                      <a:rPr lang="en-US" baseline="0">
                        <a:solidFill>
                          <a:schemeClr val="bg1"/>
                        </a:solidFill>
                      </a:rPr>
                      <a:pPr>
                        <a:defRPr sz="1050">
                          <a:solidFill>
                            <a:schemeClr val="bg1"/>
                          </a:solidFill>
                        </a:defRPr>
                      </a:pPr>
                      <a:t>[VALEUR]</a:t>
                    </a:fld>
                    <a:r>
                      <a:rPr lang="en-US" baseline="0">
                        <a:solidFill>
                          <a:schemeClr val="bg1"/>
                        </a:solidFill>
                      </a:rPr>
                      <a:t>
</a:t>
                    </a:r>
                    <a:fld id="{B962E783-3F0D-4835-B81F-0F57186ABDAE}"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1FD9-4151-8C5D-B30A6C66CA8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'Haute-Marne'!$A$44:$A$48</c:f>
              <c:strCache>
                <c:ptCount val="5"/>
                <c:pt idx="0">
                  <c:v>À la ferme</c:v>
                </c:pt>
                <c:pt idx="1">
                  <c:v>Centralisée/Territoriale</c:v>
                </c:pt>
                <c:pt idx="2">
                  <c:v>Couverture de fosse</c:v>
                </c:pt>
                <c:pt idx="3">
                  <c:v>Industrie</c:v>
                </c:pt>
                <c:pt idx="4">
                  <c:v>Station d'épuration</c:v>
                </c:pt>
              </c:strCache>
            </c:strRef>
          </c:cat>
          <c:val>
            <c:numRef>
              <c:f>'Haute-Marne'!$B$44:$B$48</c:f>
              <c:numCache>
                <c:formatCode>#\ ##0" t"</c:formatCode>
                <c:ptCount val="5"/>
                <c:pt idx="0">
                  <c:v>315369</c:v>
                </c:pt>
                <c:pt idx="1">
                  <c:v>73176</c:v>
                </c:pt>
                <c:pt idx="2">
                  <c:v>0</c:v>
                </c:pt>
                <c:pt idx="3">
                  <c:v>0</c:v>
                </c:pt>
                <c:pt idx="4">
                  <c:v>0</c:v>
                </c:pt>
              </c:numCache>
            </c:numRef>
          </c:val>
          <c:extLst>
            <c:ext xmlns:c16="http://schemas.microsoft.com/office/drawing/2014/chart" uri="{C3380CC4-5D6E-409C-BE32-E72D297353CC}">
              <c16:uniqueId val="{0000000A-1FD9-4151-8C5D-B30A6C66CA83}"/>
            </c:ext>
          </c:extLst>
        </c:ser>
        <c:dLbls>
          <c:showLegendKey val="0"/>
          <c:showVal val="1"/>
          <c:showCatName val="0"/>
          <c:showSerName val="0"/>
          <c:showPercent val="0"/>
          <c:showBubbleSize val="0"/>
          <c:showLeaderLines val="0"/>
        </c:dLbls>
        <c:firstSliceAng val="108"/>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91074338446568"/>
          <c:y val="0.17260052669410869"/>
          <c:w val="0.35999547628264689"/>
          <c:h val="0.64705803783482807"/>
        </c:manualLayout>
      </c:layout>
      <c:doughnutChart>
        <c:varyColors val="1"/>
        <c:ser>
          <c:idx val="0"/>
          <c:order val="0"/>
          <c:dPt>
            <c:idx val="0"/>
            <c:bubble3D val="0"/>
            <c:spPr>
              <a:solidFill>
                <a:srgbClr val="DDDDDD"/>
              </a:solidFill>
              <a:ln>
                <a:noFill/>
              </a:ln>
              <a:effectLst/>
            </c:spPr>
            <c:extLst>
              <c:ext xmlns:c16="http://schemas.microsoft.com/office/drawing/2014/chart" uri="{C3380CC4-5D6E-409C-BE32-E72D297353CC}">
                <c16:uniqueId val="{00000001-528C-4A10-8901-03712F9BB4C1}"/>
              </c:ext>
            </c:extLst>
          </c:dPt>
          <c:dPt>
            <c:idx val="1"/>
            <c:bubble3D val="0"/>
            <c:spPr>
              <a:solidFill>
                <a:srgbClr val="C8D6A7"/>
              </a:solidFill>
              <a:ln>
                <a:noFill/>
              </a:ln>
              <a:effectLst/>
            </c:spPr>
            <c:extLst>
              <c:ext xmlns:c16="http://schemas.microsoft.com/office/drawing/2014/chart" uri="{C3380CC4-5D6E-409C-BE32-E72D297353CC}">
                <c16:uniqueId val="{00000003-528C-4A10-8901-03712F9BB4C1}"/>
              </c:ext>
            </c:extLst>
          </c:dPt>
          <c:dPt>
            <c:idx val="2"/>
            <c:bubble3D val="0"/>
            <c:spPr>
              <a:solidFill>
                <a:srgbClr val="80D5C6"/>
              </a:solidFill>
              <a:ln>
                <a:noFill/>
              </a:ln>
              <a:effectLst/>
            </c:spPr>
            <c:extLst>
              <c:ext xmlns:c16="http://schemas.microsoft.com/office/drawing/2014/chart" uri="{C3380CC4-5D6E-409C-BE32-E72D297353CC}">
                <c16:uniqueId val="{00000005-528C-4A10-8901-03712F9BB4C1}"/>
              </c:ext>
            </c:extLst>
          </c:dPt>
          <c:dPt>
            <c:idx val="3"/>
            <c:bubble3D val="0"/>
            <c:spPr>
              <a:solidFill>
                <a:srgbClr val="D1B4AC"/>
              </a:solidFill>
              <a:ln>
                <a:noFill/>
              </a:ln>
              <a:effectLst/>
            </c:spPr>
            <c:extLst>
              <c:ext xmlns:c16="http://schemas.microsoft.com/office/drawing/2014/chart" uri="{C3380CC4-5D6E-409C-BE32-E72D297353CC}">
                <c16:uniqueId val="{00000007-528C-4A10-8901-03712F9BB4C1}"/>
              </c:ext>
            </c:extLst>
          </c:dPt>
          <c:dPt>
            <c:idx val="4"/>
            <c:bubble3D val="0"/>
            <c:spPr>
              <a:solidFill>
                <a:srgbClr val="FEE7A0"/>
              </a:solidFill>
              <a:ln>
                <a:noFill/>
              </a:ln>
              <a:effectLst/>
            </c:spPr>
            <c:extLst>
              <c:ext xmlns:c16="http://schemas.microsoft.com/office/drawing/2014/chart" uri="{C3380CC4-5D6E-409C-BE32-E72D297353CC}">
                <c16:uniqueId val="{00000009-528C-4A10-8901-03712F9BB4C1}"/>
              </c:ext>
            </c:extLst>
          </c:dPt>
          <c:dPt>
            <c:idx val="5"/>
            <c:bubble3D val="0"/>
            <c:spPr>
              <a:solidFill>
                <a:srgbClr val="ABB8DF"/>
              </a:solidFill>
              <a:ln>
                <a:noFill/>
              </a:ln>
              <a:effectLst/>
            </c:spPr>
            <c:extLst>
              <c:ext xmlns:c16="http://schemas.microsoft.com/office/drawing/2014/chart" uri="{C3380CC4-5D6E-409C-BE32-E72D297353CC}">
                <c16:uniqueId val="{0000000B-528C-4A10-8901-03712F9BB4C1}"/>
              </c:ext>
            </c:extLst>
          </c:dPt>
          <c:dLbls>
            <c:dLbl>
              <c:idx val="0"/>
              <c:layout>
                <c:manualLayout>
                  <c:x val="0.15101577451193732"/>
                  <c:y val="-5.8013202066716195E-2"/>
                </c:manualLayout>
              </c:layout>
              <c:tx>
                <c:rich>
                  <a:bodyPr/>
                  <a:lstStyle/>
                  <a:p>
                    <a:fld id="{5CD71F52-A9AB-45A7-98EF-9FCE267CA140}" type="CATEGORYNAME">
                      <a:rPr lang="en-US" b="1"/>
                      <a:pPr/>
                      <a:t>[NOM DE CATÉGORIE]</a:t>
                    </a:fld>
                    <a:r>
                      <a:rPr lang="en-US" baseline="0"/>
                      <a:t>
</a:t>
                    </a:r>
                    <a:fld id="{612B1CC8-18B9-4B1B-8B75-1959141E620F}" type="VALUE">
                      <a:rPr lang="en-US" baseline="0"/>
                      <a:pPr/>
                      <a:t>[VALEUR]</a:t>
                    </a:fld>
                    <a:r>
                      <a:rPr lang="en-US" baseline="0"/>
                      <a:t>
</a:t>
                    </a:r>
                    <a:fld id="{CCB4A041-E6A6-4B31-BC64-8604572CD1DE}"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528C-4A10-8901-03712F9BB4C1}"/>
                </c:ext>
              </c:extLst>
            </c:dLbl>
            <c:dLbl>
              <c:idx val="1"/>
              <c:layout>
                <c:manualLayout>
                  <c:x val="0.16536769998158779"/>
                  <c:y val="0.12798495172697899"/>
                </c:manualLayout>
              </c:layout>
              <c:tx>
                <c:rich>
                  <a:bodyPr/>
                  <a:lstStyle/>
                  <a:p>
                    <a:fld id="{682747F2-61B0-42F1-AF4D-D692C0B8566B}" type="CATEGORYNAME">
                      <a:rPr lang="en-US" b="1"/>
                      <a:pPr/>
                      <a:t>[NOM DE CATÉGORIE]</a:t>
                    </a:fld>
                    <a:r>
                      <a:rPr lang="en-US" baseline="0"/>
                      <a:t>
</a:t>
                    </a:r>
                    <a:fld id="{28BD71D4-A431-4F7C-94E6-F97D97EA6563}" type="VALUE">
                      <a:rPr lang="en-US" baseline="0"/>
                      <a:pPr/>
                      <a:t>[VALEUR]</a:t>
                    </a:fld>
                    <a:r>
                      <a:rPr lang="en-US" baseline="0"/>
                      <a:t>
</a:t>
                    </a:r>
                    <a:fld id="{3B6A7199-7F80-4CBE-A072-7F221820D34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528C-4A10-8901-03712F9BB4C1}"/>
                </c:ext>
              </c:extLst>
            </c:dLbl>
            <c:dLbl>
              <c:idx val="2"/>
              <c:layout>
                <c:manualLayout>
                  <c:x val="0.12679030737213279"/>
                  <c:y val="0.15027044633679301"/>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DE4EE49-C378-45E6-8AAC-4F5D2B43885D}" type="CATEGORYNAME">
                      <a:rPr lang="en-US" b="1"/>
                      <a:pPr>
                        <a:defRPr/>
                      </a:pPr>
                      <a:t>[NOM DE CATÉGORIE]</a:t>
                    </a:fld>
                    <a:r>
                      <a:rPr lang="en-US" baseline="0"/>
                      <a:t>
</a:t>
                    </a:r>
                    <a:fld id="{23F82B3A-803B-46A6-B83C-1F9C15FE4DC8}" type="VALUE">
                      <a:rPr lang="en-US" baseline="0"/>
                      <a:pPr>
                        <a:defRPr/>
                      </a:pPr>
                      <a:t>[VALEUR]</a:t>
                    </a:fld>
                    <a:r>
                      <a:rPr lang="en-US" baseline="0"/>
                      <a:t>
</a:t>
                    </a:r>
                    <a:fld id="{2EBACD87-686F-4075-8DB3-883EBF1AABED}"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1589785274704429"/>
                      <c:h val="0.30998918347330251"/>
                    </c:manualLayout>
                  </c15:layout>
                  <c15:dlblFieldTable/>
                  <c15:showDataLabelsRange val="0"/>
                </c:ext>
                <c:ext xmlns:c16="http://schemas.microsoft.com/office/drawing/2014/chart" uri="{C3380CC4-5D6E-409C-BE32-E72D297353CC}">
                  <c16:uniqueId val="{00000005-528C-4A10-8901-03712F9BB4C1}"/>
                </c:ext>
              </c:extLst>
            </c:dLbl>
            <c:dLbl>
              <c:idx val="3"/>
              <c:layout>
                <c:manualLayout>
                  <c:x val="-0.10275680832900924"/>
                  <c:y val="0.13671346752106503"/>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E6E72DC-379A-446D-9A2D-30AE2443B43D}" type="CATEGORYNAME">
                      <a:rPr lang="en-US" b="1"/>
                      <a:pPr>
                        <a:defRPr/>
                      </a:pPr>
                      <a:t>[NOM DE CATÉGORIE]</a:t>
                    </a:fld>
                    <a:r>
                      <a:rPr lang="en-US" baseline="0"/>
                      <a:t>
</a:t>
                    </a:r>
                    <a:fld id="{1168208C-A127-4723-8695-03D85CF4D809}" type="VALUE">
                      <a:rPr lang="en-US" baseline="0"/>
                      <a:pPr>
                        <a:defRPr/>
                      </a:pPr>
                      <a:t>[VALEUR]</a:t>
                    </a:fld>
                    <a:r>
                      <a:rPr lang="en-US" baseline="0"/>
                      <a:t>
</a:t>
                    </a:r>
                    <a:fld id="{E9E08B8B-6B3B-4678-B1F9-F9EF7E531F5C}"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2192819660880772"/>
                      <c:h val="0.38581432922774112"/>
                    </c:manualLayout>
                  </c15:layout>
                  <c15:dlblFieldTable/>
                  <c15:showDataLabelsRange val="0"/>
                </c:ext>
                <c:ext xmlns:c16="http://schemas.microsoft.com/office/drawing/2014/chart" uri="{C3380CC4-5D6E-409C-BE32-E72D297353CC}">
                  <c16:uniqueId val="{00000007-528C-4A10-8901-03712F9BB4C1}"/>
                </c:ext>
              </c:extLst>
            </c:dLbl>
            <c:dLbl>
              <c:idx val="4"/>
              <c:layout>
                <c:manualLayout>
                  <c:x val="6.1962018562844098E-2"/>
                  <c:y val="-0.14127043937122843"/>
                </c:manualLayout>
              </c:layout>
              <c:tx>
                <c:rich>
                  <a:bodyPr/>
                  <a:lstStyle/>
                  <a:p>
                    <a:fld id="{9D962CE4-D035-40AC-A9A1-0AB3371FB174}" type="CATEGORYNAME">
                      <a:rPr lang="en-US" b="1"/>
                      <a:pPr/>
                      <a:t>[NOM DE CATÉGORIE]</a:t>
                    </a:fld>
                    <a:r>
                      <a:rPr lang="en-US" baseline="0"/>
                      <a:t>
</a:t>
                    </a:r>
                    <a:fld id="{E1E42D6D-EE82-4D1F-B8B6-74E734C849EE}" type="VALUE">
                      <a:rPr lang="en-US" baseline="0"/>
                      <a:pPr/>
                      <a:t>[VALEUR]</a:t>
                    </a:fld>
                    <a:r>
                      <a:rPr lang="en-US" baseline="0"/>
                      <a:t>
</a:t>
                    </a:r>
                    <a:fld id="{90967DFC-908C-4E90-8C36-732DBFDF671A}"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27219382456147767"/>
                      <c:h val="0.25101405546041278"/>
                    </c:manualLayout>
                  </c15:layout>
                  <c15:dlblFieldTable/>
                  <c15:showDataLabelsRange val="0"/>
                </c:ext>
                <c:ext xmlns:c16="http://schemas.microsoft.com/office/drawing/2014/chart" uri="{C3380CC4-5D6E-409C-BE32-E72D297353CC}">
                  <c16:uniqueId val="{00000009-528C-4A10-8901-03712F9BB4C1}"/>
                </c:ext>
              </c:extLst>
            </c:dLbl>
            <c:dLbl>
              <c:idx val="5"/>
              <c:layout>
                <c:manualLayout>
                  <c:x val="-0.47486961512924808"/>
                  <c:y val="-0.1895207393051219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25FAF470-F1BD-46E0-A189-5BF7A2219694}" type="CATEGORYNAME">
                      <a:rPr lang="en-US" b="1">
                        <a:solidFill>
                          <a:schemeClr val="bg1"/>
                        </a:solidFill>
                      </a:rPr>
                      <a:pPr>
                        <a:defRPr>
                          <a:solidFill>
                            <a:schemeClr val="bg1"/>
                          </a:solidFill>
                        </a:defRPr>
                      </a:pPr>
                      <a:t>[NOM DE CATÉGORIE]</a:t>
                    </a:fld>
                    <a:r>
                      <a:rPr lang="en-US" baseline="0">
                        <a:solidFill>
                          <a:schemeClr val="bg1"/>
                        </a:solidFill>
                      </a:rPr>
                      <a:t>
</a:t>
                    </a:r>
                    <a:fld id="{8AA180F3-9F2C-47A0-AF7D-5FDEBE89E2CA}" type="VALUE">
                      <a:rPr lang="en-US" baseline="0">
                        <a:solidFill>
                          <a:schemeClr val="bg1"/>
                        </a:solidFill>
                      </a:rPr>
                      <a:pPr>
                        <a:defRPr>
                          <a:solidFill>
                            <a:schemeClr val="bg1"/>
                          </a:solidFill>
                        </a:defRPr>
                      </a:pPr>
                      <a:t>[VALEUR]</a:t>
                    </a:fld>
                    <a:r>
                      <a:rPr lang="en-US" baseline="0">
                        <a:solidFill>
                          <a:schemeClr val="bg1"/>
                        </a:solidFill>
                      </a:rPr>
                      <a:t>
</a:t>
                    </a:r>
                    <a:fld id="{CF8798BA-46D8-473F-BA3A-1FCC2510429E}" type="PERCENTAGE">
                      <a:rPr lang="en-US" baseline="0">
                        <a:solidFill>
                          <a:schemeClr val="bg1"/>
                        </a:solidFill>
                      </a:rPr>
                      <a:pPr>
                        <a:defRPr>
                          <a:solidFill>
                            <a:schemeClr val="bg1"/>
                          </a:solidFill>
                        </a:defRPr>
                      </a:pPr>
                      <a:t>[POURCENTAGE]</a:t>
                    </a:fld>
                    <a:endParaRPr lang="en-US" baseline="0">
                      <a:solidFill>
                        <a:schemeClr val="bg1"/>
                      </a:solidFill>
                    </a:endParaRPr>
                  </a:p>
                </c:rich>
              </c:tx>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528C-4A10-8901-03712F9BB4C1}"/>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'Haute-Marne'!$I$44:$I$49</c:f>
              <c:strCache>
                <c:ptCount val="6"/>
                <c:pt idx="0">
                  <c:v>Autres déchets</c:v>
                </c:pt>
                <c:pt idx="1">
                  <c:v>Biodéchets</c:v>
                </c:pt>
                <c:pt idx="2">
                  <c:v>Matières végétales</c:v>
                </c:pt>
                <c:pt idx="3">
                  <c:v>Effluents d'élevage</c:v>
                </c:pt>
                <c:pt idx="4">
                  <c:v>Déchets Industriels</c:v>
                </c:pt>
                <c:pt idx="5">
                  <c:v>Boues de STEP</c:v>
                </c:pt>
              </c:strCache>
            </c:strRef>
          </c:cat>
          <c:val>
            <c:numRef>
              <c:f>'Haute-Marne'!$J$44:$J$49</c:f>
              <c:numCache>
                <c:formatCode>#\ ##0" t"</c:formatCode>
                <c:ptCount val="6"/>
                <c:pt idx="0">
                  <c:v>11725</c:v>
                </c:pt>
                <c:pt idx="1">
                  <c:v>2197</c:v>
                </c:pt>
                <c:pt idx="2">
                  <c:v>130159</c:v>
                </c:pt>
                <c:pt idx="3">
                  <c:v>224368</c:v>
                </c:pt>
                <c:pt idx="4">
                  <c:v>20096</c:v>
                </c:pt>
                <c:pt idx="5">
                  <c:v>0</c:v>
                </c:pt>
              </c:numCache>
            </c:numRef>
          </c:val>
          <c:extLst>
            <c:ext xmlns:c16="http://schemas.microsoft.com/office/drawing/2014/chart" uri="{C3380CC4-5D6E-409C-BE32-E72D297353CC}">
              <c16:uniqueId val="{0000000C-528C-4A10-8901-03712F9BB4C1}"/>
            </c:ext>
          </c:extLst>
        </c:ser>
        <c:dLbls>
          <c:showLegendKey val="0"/>
          <c:showVal val="1"/>
          <c:showCatName val="0"/>
          <c:showSerName val="0"/>
          <c:showPercent val="0"/>
          <c:showBubbleSize val="0"/>
          <c:showLeaderLines val="0"/>
        </c:dLbls>
        <c:firstSliceAng val="3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5598208332377"/>
          <c:y val="3.0733649333189287E-2"/>
          <c:w val="0.71609696161817549"/>
          <c:h val="0.85821999712441643"/>
        </c:manualLayout>
      </c:layout>
      <c:barChart>
        <c:barDir val="col"/>
        <c:grouping val="stacked"/>
        <c:varyColors val="0"/>
        <c:ser>
          <c:idx val="0"/>
          <c:order val="0"/>
          <c:tx>
            <c:strRef>
              <c:f>'Haute-Marne'!$I$56</c:f>
              <c:strCache>
                <c:ptCount val="1"/>
                <c:pt idx="0">
                  <c:v>Autres déchets</c:v>
                </c:pt>
              </c:strCache>
            </c:strRef>
          </c:tx>
          <c:spPr>
            <a:solidFill>
              <a:srgbClr val="DDDDDD"/>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'Haute-Marne'!$J$55:$M$55</c:f>
              <c:numCache>
                <c:formatCode>General</c:formatCode>
                <c:ptCount val="4"/>
                <c:pt idx="0">
                  <c:v>2020</c:v>
                </c:pt>
                <c:pt idx="1">
                  <c:v>2021</c:v>
                </c:pt>
                <c:pt idx="2">
                  <c:v>2022</c:v>
                </c:pt>
                <c:pt idx="3">
                  <c:v>2023</c:v>
                </c:pt>
              </c:numCache>
            </c:numRef>
          </c:cat>
          <c:val>
            <c:numRef>
              <c:f>'Haute-Marne'!$J$56:$M$56</c:f>
              <c:numCache>
                <c:formatCode>#\ ##0" t"</c:formatCode>
                <c:ptCount val="4"/>
                <c:pt idx="0">
                  <c:v>91</c:v>
                </c:pt>
                <c:pt idx="1">
                  <c:v>8883</c:v>
                </c:pt>
                <c:pt idx="2">
                  <c:v>11316</c:v>
                </c:pt>
                <c:pt idx="3">
                  <c:v>11725</c:v>
                </c:pt>
              </c:numCache>
            </c:numRef>
          </c:val>
          <c:extLst>
            <c:ext xmlns:c16="http://schemas.microsoft.com/office/drawing/2014/chart" uri="{C3380CC4-5D6E-409C-BE32-E72D297353CC}">
              <c16:uniqueId val="{00000000-6D39-4220-8FA9-A56DE6D3DBB9}"/>
            </c:ext>
          </c:extLst>
        </c:ser>
        <c:ser>
          <c:idx val="1"/>
          <c:order val="1"/>
          <c:tx>
            <c:strRef>
              <c:f>'Haute-Marne'!$I$57</c:f>
              <c:strCache>
                <c:ptCount val="1"/>
                <c:pt idx="0">
                  <c:v>Biodéchets</c:v>
                </c:pt>
              </c:strCache>
            </c:strRef>
          </c:tx>
          <c:spPr>
            <a:solidFill>
              <a:srgbClr val="C8D6A7"/>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'Haute-Marne'!$J$55:$M$55</c:f>
              <c:numCache>
                <c:formatCode>General</c:formatCode>
                <c:ptCount val="4"/>
                <c:pt idx="0">
                  <c:v>2020</c:v>
                </c:pt>
                <c:pt idx="1">
                  <c:v>2021</c:v>
                </c:pt>
                <c:pt idx="2">
                  <c:v>2022</c:v>
                </c:pt>
                <c:pt idx="3">
                  <c:v>2023</c:v>
                </c:pt>
              </c:numCache>
            </c:numRef>
          </c:cat>
          <c:val>
            <c:numRef>
              <c:f>'Haute-Marne'!$J$57:$M$57</c:f>
              <c:numCache>
                <c:formatCode>#\ ##0" t"</c:formatCode>
                <c:ptCount val="4"/>
                <c:pt idx="0">
                  <c:v>331</c:v>
                </c:pt>
                <c:pt idx="1">
                  <c:v>40</c:v>
                </c:pt>
                <c:pt idx="2">
                  <c:v>2197</c:v>
                </c:pt>
                <c:pt idx="3">
                  <c:v>2197</c:v>
                </c:pt>
              </c:numCache>
            </c:numRef>
          </c:val>
          <c:extLst>
            <c:ext xmlns:c16="http://schemas.microsoft.com/office/drawing/2014/chart" uri="{C3380CC4-5D6E-409C-BE32-E72D297353CC}">
              <c16:uniqueId val="{00000001-6D39-4220-8FA9-A56DE6D3DBB9}"/>
            </c:ext>
          </c:extLst>
        </c:ser>
        <c:ser>
          <c:idx val="2"/>
          <c:order val="2"/>
          <c:tx>
            <c:strRef>
              <c:f>'Haute-Marne'!$I$58</c:f>
              <c:strCache>
                <c:ptCount val="1"/>
                <c:pt idx="0">
                  <c:v>Matières végétales</c:v>
                </c:pt>
              </c:strCache>
            </c:strRef>
          </c:tx>
          <c:spPr>
            <a:solidFill>
              <a:srgbClr val="80D5C6"/>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'Haute-Marne'!$J$55:$M$55</c:f>
              <c:numCache>
                <c:formatCode>General</c:formatCode>
                <c:ptCount val="4"/>
                <c:pt idx="0">
                  <c:v>2020</c:v>
                </c:pt>
                <c:pt idx="1">
                  <c:v>2021</c:v>
                </c:pt>
                <c:pt idx="2">
                  <c:v>2022</c:v>
                </c:pt>
                <c:pt idx="3">
                  <c:v>2023</c:v>
                </c:pt>
              </c:numCache>
            </c:numRef>
          </c:cat>
          <c:val>
            <c:numRef>
              <c:f>'Haute-Marne'!$J$58:$M$58</c:f>
              <c:numCache>
                <c:formatCode>#\ ##0" t"</c:formatCode>
                <c:ptCount val="4"/>
                <c:pt idx="0">
                  <c:v>71917</c:v>
                </c:pt>
                <c:pt idx="1">
                  <c:v>99794</c:v>
                </c:pt>
                <c:pt idx="2">
                  <c:v>129420</c:v>
                </c:pt>
                <c:pt idx="3">
                  <c:v>130159</c:v>
                </c:pt>
              </c:numCache>
            </c:numRef>
          </c:val>
          <c:extLst>
            <c:ext xmlns:c16="http://schemas.microsoft.com/office/drawing/2014/chart" uri="{C3380CC4-5D6E-409C-BE32-E72D297353CC}">
              <c16:uniqueId val="{00000002-6D39-4220-8FA9-A56DE6D3DBB9}"/>
            </c:ext>
          </c:extLst>
        </c:ser>
        <c:ser>
          <c:idx val="3"/>
          <c:order val="3"/>
          <c:tx>
            <c:strRef>
              <c:f>'Haute-Marne'!$I$59</c:f>
              <c:strCache>
                <c:ptCount val="1"/>
                <c:pt idx="0">
                  <c:v>Effluents d'élevage</c:v>
                </c:pt>
              </c:strCache>
            </c:strRef>
          </c:tx>
          <c:spPr>
            <a:solidFill>
              <a:srgbClr val="D1B4A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'Haute-Marne'!$J$55:$M$55</c:f>
              <c:numCache>
                <c:formatCode>General</c:formatCode>
                <c:ptCount val="4"/>
                <c:pt idx="0">
                  <c:v>2020</c:v>
                </c:pt>
                <c:pt idx="1">
                  <c:v>2021</c:v>
                </c:pt>
                <c:pt idx="2">
                  <c:v>2022</c:v>
                </c:pt>
                <c:pt idx="3">
                  <c:v>2023</c:v>
                </c:pt>
              </c:numCache>
            </c:numRef>
          </c:cat>
          <c:val>
            <c:numRef>
              <c:f>'Haute-Marne'!$J$59:$M$59</c:f>
              <c:numCache>
                <c:formatCode>#\ ##0" t"</c:formatCode>
                <c:ptCount val="4"/>
                <c:pt idx="0">
                  <c:v>173605</c:v>
                </c:pt>
                <c:pt idx="1">
                  <c:v>192780</c:v>
                </c:pt>
                <c:pt idx="2">
                  <c:v>219980</c:v>
                </c:pt>
                <c:pt idx="3">
                  <c:v>224368</c:v>
                </c:pt>
              </c:numCache>
            </c:numRef>
          </c:val>
          <c:extLst>
            <c:ext xmlns:c16="http://schemas.microsoft.com/office/drawing/2014/chart" uri="{C3380CC4-5D6E-409C-BE32-E72D297353CC}">
              <c16:uniqueId val="{00000003-6D39-4220-8FA9-A56DE6D3DBB9}"/>
            </c:ext>
          </c:extLst>
        </c:ser>
        <c:ser>
          <c:idx val="4"/>
          <c:order val="4"/>
          <c:tx>
            <c:strRef>
              <c:f>'Haute-Marne'!$I$60</c:f>
              <c:strCache>
                <c:ptCount val="1"/>
                <c:pt idx="0">
                  <c:v>Déchets Industriels</c:v>
                </c:pt>
              </c:strCache>
            </c:strRef>
          </c:tx>
          <c:spPr>
            <a:solidFill>
              <a:srgbClr val="FEE7A0"/>
            </a:solidFill>
            <a:ln>
              <a:noFill/>
            </a:ln>
            <a:effectLst/>
          </c:spPr>
          <c:invertIfNegative val="0"/>
          <c:dLbls>
            <c:numFmt formatCode="#\ ###\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'Haute-Marne'!$J$55:$M$55</c:f>
              <c:numCache>
                <c:formatCode>General</c:formatCode>
                <c:ptCount val="4"/>
                <c:pt idx="0">
                  <c:v>2020</c:v>
                </c:pt>
                <c:pt idx="1">
                  <c:v>2021</c:v>
                </c:pt>
                <c:pt idx="2">
                  <c:v>2022</c:v>
                </c:pt>
                <c:pt idx="3">
                  <c:v>2023</c:v>
                </c:pt>
              </c:numCache>
            </c:numRef>
          </c:cat>
          <c:val>
            <c:numRef>
              <c:f>'Haute-Marne'!$J$60:$M$60</c:f>
              <c:numCache>
                <c:formatCode>#\ ##0" t"</c:formatCode>
                <c:ptCount val="4"/>
                <c:pt idx="0">
                  <c:v>16568</c:v>
                </c:pt>
                <c:pt idx="1">
                  <c:v>14292</c:v>
                </c:pt>
                <c:pt idx="2">
                  <c:v>21645</c:v>
                </c:pt>
                <c:pt idx="3">
                  <c:v>20096</c:v>
                </c:pt>
              </c:numCache>
            </c:numRef>
          </c:val>
          <c:extLst>
            <c:ext xmlns:c16="http://schemas.microsoft.com/office/drawing/2014/chart" uri="{C3380CC4-5D6E-409C-BE32-E72D297353CC}">
              <c16:uniqueId val="{00000004-6D39-4220-8FA9-A56DE6D3DBB9}"/>
            </c:ext>
          </c:extLst>
        </c:ser>
        <c:ser>
          <c:idx val="5"/>
          <c:order val="5"/>
          <c:tx>
            <c:strRef>
              <c:f>'Haute-Marne'!$I$61</c:f>
              <c:strCache>
                <c:ptCount val="1"/>
                <c:pt idx="0">
                  <c:v>Boues de STEP</c:v>
                </c:pt>
              </c:strCache>
            </c:strRef>
          </c:tx>
          <c:spPr>
            <a:solidFill>
              <a:srgbClr val="ABB8DF"/>
            </a:solidFill>
            <a:ln>
              <a:noFill/>
            </a:ln>
            <a:effectLst/>
          </c:spPr>
          <c:invertIfNegative val="0"/>
          <c:dLbls>
            <c:numFmt formatCode="#\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'Haute-Marne'!$J$55:$M$55</c:f>
              <c:numCache>
                <c:formatCode>General</c:formatCode>
                <c:ptCount val="4"/>
                <c:pt idx="0">
                  <c:v>2020</c:v>
                </c:pt>
                <c:pt idx="1">
                  <c:v>2021</c:v>
                </c:pt>
                <c:pt idx="2">
                  <c:v>2022</c:v>
                </c:pt>
                <c:pt idx="3">
                  <c:v>2023</c:v>
                </c:pt>
              </c:numCache>
            </c:numRef>
          </c:cat>
          <c:val>
            <c:numRef>
              <c:f>'Haute-Marne'!$J$61:$M$61</c:f>
              <c:numCache>
                <c:formatCode>#\ ##0" t"</c:formatCode>
                <c:ptCount val="4"/>
                <c:pt idx="0">
                  <c:v>0</c:v>
                </c:pt>
                <c:pt idx="1">
                  <c:v>0</c:v>
                </c:pt>
                <c:pt idx="2">
                  <c:v>0</c:v>
                </c:pt>
                <c:pt idx="3">
                  <c:v>0</c:v>
                </c:pt>
              </c:numCache>
            </c:numRef>
          </c:val>
          <c:extLst>
            <c:ext xmlns:c16="http://schemas.microsoft.com/office/drawing/2014/chart" uri="{C3380CC4-5D6E-409C-BE32-E72D297353CC}">
              <c16:uniqueId val="{00000005-6D39-4220-8FA9-A56DE6D3DBB9}"/>
            </c:ext>
          </c:extLst>
        </c:ser>
        <c:ser>
          <c:idx val="6"/>
          <c:order val="6"/>
          <c:tx>
            <c:strRef>
              <c:f>'Haute-Marne'!$I$62</c:f>
              <c:strCache>
                <c:ptCount val="1"/>
              </c:strCache>
            </c:strRef>
          </c:tx>
          <c:spPr>
            <a:no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'Haute-Marne'!$J$55:$M$55</c:f>
              <c:numCache>
                <c:formatCode>General</c:formatCode>
                <c:ptCount val="4"/>
                <c:pt idx="0">
                  <c:v>2020</c:v>
                </c:pt>
                <c:pt idx="1">
                  <c:v>2021</c:v>
                </c:pt>
                <c:pt idx="2">
                  <c:v>2022</c:v>
                </c:pt>
                <c:pt idx="3">
                  <c:v>2023</c:v>
                </c:pt>
              </c:numCache>
            </c:numRef>
          </c:cat>
          <c:val>
            <c:numRef>
              <c:f>'Haute-Marne'!$J$62:$M$62</c:f>
              <c:numCache>
                <c:formatCode>#\ ##0" t"</c:formatCode>
                <c:ptCount val="4"/>
                <c:pt idx="0">
                  <c:v>262512</c:v>
                </c:pt>
                <c:pt idx="1">
                  <c:v>315789</c:v>
                </c:pt>
                <c:pt idx="2">
                  <c:v>384558</c:v>
                </c:pt>
                <c:pt idx="3">
                  <c:v>388545</c:v>
                </c:pt>
              </c:numCache>
            </c:numRef>
          </c:val>
          <c:extLst>
            <c:ext xmlns:c16="http://schemas.microsoft.com/office/drawing/2014/chart" uri="{C3380CC4-5D6E-409C-BE32-E72D297353CC}">
              <c16:uniqueId val="{00000006-6D39-4220-8FA9-A56DE6D3DBB9}"/>
            </c:ext>
          </c:extLst>
        </c:ser>
        <c:dLbls>
          <c:dLblPos val="ctr"/>
          <c:showLegendKey val="0"/>
          <c:showVal val="1"/>
          <c:showCatName val="0"/>
          <c:showSerName val="0"/>
          <c:showPercent val="0"/>
          <c:showBubbleSize val="0"/>
        </c:dLbls>
        <c:gapWidth val="70"/>
        <c:overlap val="100"/>
        <c:axId val="1184674767"/>
        <c:axId val="1184675727"/>
      </c:barChart>
      <c:catAx>
        <c:axId val="1184674767"/>
        <c:scaling>
          <c:orientation val="minMax"/>
        </c:scaling>
        <c:delete val="0"/>
        <c:axPos val="b"/>
        <c:numFmt formatCode="General" sourceLinked="1"/>
        <c:majorTickMark val="none"/>
        <c:minorTickMark val="none"/>
        <c:tickLblPos val="low"/>
        <c:spPr>
          <a:noFill/>
          <a:ln w="9525" cap="flat" cmpd="sng" algn="ctr">
            <a:solidFill>
              <a:srgbClr val="DDDDDD"/>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5727"/>
        <c:crosses val="autoZero"/>
        <c:auto val="1"/>
        <c:lblAlgn val="ctr"/>
        <c:lblOffset val="100"/>
        <c:noMultiLvlLbl val="0"/>
      </c:catAx>
      <c:valAx>
        <c:axId val="1184675727"/>
        <c:scaling>
          <c:orientation val="minMax"/>
          <c:max val="400000"/>
          <c:min val="0"/>
        </c:scaling>
        <c:delete val="0"/>
        <c:axPos val="l"/>
        <c:majorGridlines>
          <c:spPr>
            <a:ln w="9525" cap="flat" cmpd="sng" algn="ctr">
              <a:solidFill>
                <a:srgbClr val="DDDDDD"/>
              </a:solidFill>
              <a:round/>
            </a:ln>
            <a:effectLst/>
          </c:spPr>
        </c:majorGridlines>
        <c:numFmt formatCode="###\ ###\ ##0&quot; 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4767"/>
        <c:crosses val="autoZero"/>
        <c:crossBetween val="between"/>
      </c:valAx>
      <c:spPr>
        <a:noFill/>
        <a:ln>
          <a:noFill/>
        </a:ln>
        <a:effectLst/>
      </c:spPr>
    </c:plotArea>
    <c:legend>
      <c:legendPos val="r"/>
      <c:layout>
        <c:manualLayout>
          <c:xMode val="edge"/>
          <c:yMode val="edge"/>
          <c:x val="0.8230899319794146"/>
          <c:y val="0.14019527780077121"/>
          <c:w val="0.16844199769177429"/>
          <c:h val="0.505891992875623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81207051546297E-2"/>
          <c:y val="4.9420662322715747E-2"/>
          <c:w val="0.59102932259000129"/>
          <c:h val="0.67718441639343829"/>
        </c:manualLayout>
      </c:layout>
      <c:barChart>
        <c:barDir val="col"/>
        <c:grouping val="stacked"/>
        <c:varyColors val="0"/>
        <c:ser>
          <c:idx val="0"/>
          <c:order val="0"/>
          <c:tx>
            <c:strRef>
              <c:f>Ardennes!$C$34</c:f>
              <c:strCache>
                <c:ptCount val="1"/>
                <c:pt idx="0">
                  <c:v>À la ferme</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Ardennes!$B$35:$B$39</c:f>
              <c:strCache>
                <c:ptCount val="5"/>
                <c:pt idx="0">
                  <c:v>&lt;2016</c:v>
                </c:pt>
                <c:pt idx="1">
                  <c:v>2016-2018</c:v>
                </c:pt>
                <c:pt idx="2">
                  <c:v>2019-2020</c:v>
                </c:pt>
                <c:pt idx="3">
                  <c:v>2021-2022</c:v>
                </c:pt>
                <c:pt idx="4">
                  <c:v>2023</c:v>
                </c:pt>
              </c:strCache>
            </c:strRef>
          </c:cat>
          <c:val>
            <c:numRef>
              <c:f>Ardennes!$C$35:$C$39</c:f>
              <c:numCache>
                <c:formatCode>General</c:formatCode>
                <c:ptCount val="5"/>
                <c:pt idx="0">
                  <c:v>7</c:v>
                </c:pt>
                <c:pt idx="1">
                  <c:v>3</c:v>
                </c:pt>
                <c:pt idx="2">
                  <c:v>12</c:v>
                </c:pt>
                <c:pt idx="3">
                  <c:v>18</c:v>
                </c:pt>
                <c:pt idx="4">
                  <c:v>4</c:v>
                </c:pt>
              </c:numCache>
            </c:numRef>
          </c:val>
          <c:extLst>
            <c:ext xmlns:c16="http://schemas.microsoft.com/office/drawing/2014/chart" uri="{C3380CC4-5D6E-409C-BE32-E72D297353CC}">
              <c16:uniqueId val="{00000000-65D7-4FBE-99CE-7992001C2E59}"/>
            </c:ext>
          </c:extLst>
        </c:ser>
        <c:ser>
          <c:idx val="1"/>
          <c:order val="1"/>
          <c:tx>
            <c:strRef>
              <c:f>Ardennes!$D$34</c:f>
              <c:strCache>
                <c:ptCount val="1"/>
                <c:pt idx="0">
                  <c:v>Centralisée/Territoriale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Ardennes!$B$35:$B$39</c:f>
              <c:strCache>
                <c:ptCount val="5"/>
                <c:pt idx="0">
                  <c:v>&lt;2016</c:v>
                </c:pt>
                <c:pt idx="1">
                  <c:v>2016-2018</c:v>
                </c:pt>
                <c:pt idx="2">
                  <c:v>2019-2020</c:v>
                </c:pt>
                <c:pt idx="3">
                  <c:v>2021-2022</c:v>
                </c:pt>
                <c:pt idx="4">
                  <c:v>2023</c:v>
                </c:pt>
              </c:strCache>
            </c:strRef>
          </c:cat>
          <c:val>
            <c:numRef>
              <c:f>Ardennes!$D$35:$D$39</c:f>
              <c:numCache>
                <c:formatCode>General</c:formatCode>
                <c:ptCount val="5"/>
                <c:pt idx="0">
                  <c:v>0</c:v>
                </c:pt>
                <c:pt idx="1">
                  <c:v>0</c:v>
                </c:pt>
                <c:pt idx="2">
                  <c:v>1</c:v>
                </c:pt>
                <c:pt idx="3">
                  <c:v>0</c:v>
                </c:pt>
                <c:pt idx="4">
                  <c:v>1</c:v>
                </c:pt>
              </c:numCache>
            </c:numRef>
          </c:val>
          <c:extLst>
            <c:ext xmlns:c16="http://schemas.microsoft.com/office/drawing/2014/chart" uri="{C3380CC4-5D6E-409C-BE32-E72D297353CC}">
              <c16:uniqueId val="{00000001-65D7-4FBE-99CE-7992001C2E59}"/>
            </c:ext>
          </c:extLst>
        </c:ser>
        <c:ser>
          <c:idx val="2"/>
          <c:order val="2"/>
          <c:tx>
            <c:strRef>
              <c:f>Ardennes!$E$34</c:f>
              <c:strCache>
                <c:ptCount val="1"/>
                <c:pt idx="0">
                  <c:v>Couverture de fosse</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Ardennes!$B$35:$B$39</c:f>
              <c:strCache>
                <c:ptCount val="5"/>
                <c:pt idx="0">
                  <c:v>&lt;2016</c:v>
                </c:pt>
                <c:pt idx="1">
                  <c:v>2016-2018</c:v>
                </c:pt>
                <c:pt idx="2">
                  <c:v>2019-2020</c:v>
                </c:pt>
                <c:pt idx="3">
                  <c:v>2021-2022</c:v>
                </c:pt>
                <c:pt idx="4">
                  <c:v>2023</c:v>
                </c:pt>
              </c:strCache>
            </c:strRef>
          </c:cat>
          <c:val>
            <c:numRef>
              <c:f>Ardennes!$E$35:$E$39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65D7-4FBE-99CE-7992001C2E59}"/>
            </c:ext>
          </c:extLst>
        </c:ser>
        <c:ser>
          <c:idx val="3"/>
          <c:order val="3"/>
          <c:tx>
            <c:strRef>
              <c:f>Ardennes!$F$34</c:f>
              <c:strCache>
                <c:ptCount val="1"/>
                <c:pt idx="0">
                  <c:v>Industrielle</c:v>
                </c:pt>
              </c:strCache>
            </c:strRef>
          </c:tx>
          <c:spPr>
            <a:solidFill>
              <a:srgbClr val="FDCF4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Ardennes!$B$35:$B$39</c:f>
              <c:strCache>
                <c:ptCount val="5"/>
                <c:pt idx="0">
                  <c:v>&lt;2016</c:v>
                </c:pt>
                <c:pt idx="1">
                  <c:v>2016-2018</c:v>
                </c:pt>
                <c:pt idx="2">
                  <c:v>2019-2020</c:v>
                </c:pt>
                <c:pt idx="3">
                  <c:v>2021-2022</c:v>
                </c:pt>
                <c:pt idx="4">
                  <c:v>2023</c:v>
                </c:pt>
              </c:strCache>
            </c:strRef>
          </c:cat>
          <c:val>
            <c:numRef>
              <c:f>Ardennes!$F$35:$F$39</c:f>
              <c:numCache>
                <c:formatCode>General</c:formatCode>
                <c:ptCount val="5"/>
                <c:pt idx="0">
                  <c:v>1</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65D7-4FBE-99CE-7992001C2E59}"/>
            </c:ext>
          </c:extLst>
        </c:ser>
        <c:ser>
          <c:idx val="4"/>
          <c:order val="4"/>
          <c:tx>
            <c:strRef>
              <c:f>Ardennes!$G$34</c:f>
              <c:strCache>
                <c:ptCount val="1"/>
                <c:pt idx="0">
                  <c:v>STEP</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Ardennes!$B$35:$B$39</c:f>
              <c:strCache>
                <c:ptCount val="5"/>
                <c:pt idx="0">
                  <c:v>&lt;2016</c:v>
                </c:pt>
                <c:pt idx="1">
                  <c:v>2016-2018</c:v>
                </c:pt>
                <c:pt idx="2">
                  <c:v>2019-2020</c:v>
                </c:pt>
                <c:pt idx="3">
                  <c:v>2021-2022</c:v>
                </c:pt>
                <c:pt idx="4">
                  <c:v>2023</c:v>
                </c:pt>
              </c:strCache>
            </c:strRef>
          </c:cat>
          <c:val>
            <c:numRef>
              <c:f>Ardennes!$G$35:$G$39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4-65D7-4FBE-99CE-7992001C2E59}"/>
            </c:ext>
          </c:extLst>
        </c:ser>
        <c:ser>
          <c:idx val="5"/>
          <c:order val="5"/>
          <c:tx>
            <c:strRef>
              <c:f>Ardennes!$H$34</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Ardennes!$B$35:$B$39</c:f>
              <c:strCache>
                <c:ptCount val="5"/>
                <c:pt idx="0">
                  <c:v>&lt;2016</c:v>
                </c:pt>
                <c:pt idx="1">
                  <c:v>2016-2018</c:v>
                </c:pt>
                <c:pt idx="2">
                  <c:v>2019-2020</c:v>
                </c:pt>
                <c:pt idx="3">
                  <c:v>2021-2022</c:v>
                </c:pt>
                <c:pt idx="4">
                  <c:v>2023</c:v>
                </c:pt>
              </c:strCache>
            </c:strRef>
          </c:cat>
          <c:val>
            <c:numRef>
              <c:f>Ardennes!$H$35:$H$39</c:f>
              <c:numCache>
                <c:formatCode>General</c:formatCode>
                <c:ptCount val="5"/>
                <c:pt idx="0">
                  <c:v>8</c:v>
                </c:pt>
                <c:pt idx="1">
                  <c:v>3</c:v>
                </c:pt>
                <c:pt idx="2">
                  <c:v>13</c:v>
                </c:pt>
                <c:pt idx="3">
                  <c:v>18</c:v>
                </c:pt>
                <c:pt idx="4">
                  <c:v>5</c:v>
                </c:pt>
              </c:numCache>
            </c:numRef>
          </c:val>
          <c:extLst>
            <c:ext xmlns:c16="http://schemas.microsoft.com/office/drawing/2014/chart" uri="{C3380CC4-5D6E-409C-BE32-E72D297353CC}">
              <c16:uniqueId val="{00000006-65D7-4FBE-99CE-7992001C2E59}"/>
            </c:ext>
          </c:extLst>
        </c:ser>
        <c:dLbls>
          <c:dLblPos val="ctr"/>
          <c:showLegendKey val="0"/>
          <c:showVal val="1"/>
          <c:showCatName val="0"/>
          <c:showSerName val="0"/>
          <c:showPercent val="0"/>
          <c:showBubbleSize val="0"/>
        </c:dLbls>
        <c:gapWidth val="150"/>
        <c:overlap val="100"/>
        <c:axId val="1913321168"/>
        <c:axId val="1772606064"/>
        <c:extLst/>
      </c:barChart>
      <c:catAx>
        <c:axId val="1913321168"/>
        <c:scaling>
          <c:orientation val="minMax"/>
        </c:scaling>
        <c:delete val="0"/>
        <c:axPos val="b"/>
        <c:numFmt formatCode="General" sourceLinked="1"/>
        <c:majorTickMark val="none"/>
        <c:minorTickMark val="none"/>
        <c:tickLblPos val="nextTo"/>
        <c:spPr>
          <a:noFill/>
          <a:ln w="9525" cap="flat" cmpd="sng" algn="ctr">
            <a:solidFill>
              <a:srgbClr val="B2B2B2"/>
            </a:solidFill>
            <a:round/>
          </a:ln>
          <a:effectLst/>
        </c:spPr>
        <c:txPr>
          <a:bodyPr rot="-180000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772606064"/>
        <c:crosses val="autoZero"/>
        <c:auto val="1"/>
        <c:lblAlgn val="ctr"/>
        <c:lblOffset val="100"/>
        <c:noMultiLvlLbl val="0"/>
      </c:catAx>
      <c:valAx>
        <c:axId val="1772606064"/>
        <c:scaling>
          <c:orientation val="minMax"/>
          <c:max val="20"/>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913321168"/>
        <c:crosses val="autoZero"/>
        <c:crossBetween val="between"/>
        <c:majorUnit val="2"/>
      </c:valAx>
      <c:spPr>
        <a:noFill/>
        <a:ln>
          <a:noFill/>
        </a:ln>
        <a:effectLst/>
      </c:spPr>
    </c:plotArea>
    <c:legend>
      <c:legendPos val="r"/>
      <c:legendEntry>
        <c:idx val="0"/>
        <c:txPr>
          <a:bodyPr rot="0" spcFirstLastPara="1" vertOverflow="ellipsis" vert="horz" wrap="square" anchor="ctr" anchorCtr="1"/>
          <a:lstStyle/>
          <a:p>
            <a:pPr>
              <a:defRPr sz="11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5173110441163817"/>
          <c:y val="0.24089070529510465"/>
          <c:w val="0.33061618789331793"/>
          <c:h val="0.5699367238413836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46872848718967"/>
          <c:y val="9.0048670317375845E-2"/>
          <c:w val="0.52602895301758423"/>
          <c:h val="0.8483390815707354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141-475D-8A57-FAB0D2C004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141-475D-8A57-FAB0D2C004F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141-475D-8A57-FAB0D2C004F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141-475D-8A57-FAB0D2C004F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141-475D-8A57-FAB0D2C004F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141-475D-8A57-FAB0D2C004F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141-475D-8A57-FAB0D2C004F6}"/>
              </c:ext>
            </c:extLst>
          </c:dPt>
          <c:dLbls>
            <c:dLbl>
              <c:idx val="0"/>
              <c:layout>
                <c:manualLayout>
                  <c:x val="-0.11182507769776281"/>
                  <c:y val="-0.25322148838174369"/>
                </c:manualLayout>
              </c:layout>
              <c:tx>
                <c:rich>
                  <a:bodyPr/>
                  <a:lstStyle/>
                  <a:p>
                    <a:fld id="{EFDF5460-8366-4007-AAE1-74DD2E0F8DED}" type="CATEGORYNAME">
                      <a:rPr lang="en-US" b="1"/>
                      <a:pPr/>
                      <a:t>[NOM DE CATÉGORIE]</a:t>
                    </a:fld>
                    <a:endParaRPr lang="en-US" b="1" baseline="0"/>
                  </a:p>
                  <a:p>
                    <a:fld id="{0AFE0473-D135-47C7-8D02-1E9711D6F521}"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141-475D-8A57-FAB0D2C004F6}"/>
                </c:ext>
              </c:extLst>
            </c:dLbl>
            <c:dLbl>
              <c:idx val="1"/>
              <c:layout>
                <c:manualLayout>
                  <c:x val="0.16323055623753777"/>
                  <c:y val="-0.3963544656005123"/>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5897789783332575"/>
                      <c:h val="0.30298650366428376"/>
                    </c:manualLayout>
                  </c15:layout>
                </c:ext>
                <c:ext xmlns:c16="http://schemas.microsoft.com/office/drawing/2014/chart" uri="{C3380CC4-5D6E-409C-BE32-E72D297353CC}">
                  <c16:uniqueId val="{00000003-3141-475D-8A57-FAB0D2C004F6}"/>
                </c:ext>
              </c:extLst>
            </c:dLbl>
            <c:dLbl>
              <c:idx val="2"/>
              <c:layout>
                <c:manualLayout>
                  <c:x val="-0.14676436919783234"/>
                  <c:y val="-0.13123632756668566"/>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63F2DC3F-A8B7-448A-8369-DA0FB61807E6}" type="CATEGORYNAME">
                      <a:rPr lang="en-US" b="1">
                        <a:solidFill>
                          <a:schemeClr val="bg1"/>
                        </a:solidFill>
                      </a:rPr>
                      <a:pPr>
                        <a:defRPr sz="1050">
                          <a:solidFill>
                            <a:schemeClr val="bg1"/>
                          </a:solidFill>
                        </a:defRPr>
                      </a:pPr>
                      <a:t>[NOM DE CATÉGORIE]</a:t>
                    </a:fld>
                    <a:r>
                      <a:rPr lang="en-US" baseline="0">
                        <a:solidFill>
                          <a:schemeClr val="bg1"/>
                        </a:solidFill>
                      </a:rPr>
                      <a:t>
</a:t>
                    </a:r>
                    <a:fld id="{949E9BBF-E5FE-4BD4-8CED-8DD8C7E510D0}"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3141-475D-8A57-FAB0D2C004F6}"/>
                </c:ext>
              </c:extLst>
            </c:dLbl>
            <c:dLbl>
              <c:idx val="3"/>
              <c:layout>
                <c:manualLayout>
                  <c:x val="0.191195387398928"/>
                  <c:y val="6.1388339275625055E-4"/>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D5213594-2B03-4170-B669-AA598D08B410}" type="CATEGORYNAME">
                      <a:rPr lang="en-US" b="1">
                        <a:solidFill>
                          <a:schemeClr val="bg1"/>
                        </a:solidFill>
                      </a:rPr>
                      <a:pPr>
                        <a:defRPr sz="1050">
                          <a:solidFill>
                            <a:schemeClr val="bg1"/>
                          </a:solidFill>
                        </a:defRPr>
                      </a:pPr>
                      <a:t>[NOM DE CATÉGORIE]</a:t>
                    </a:fld>
                    <a:r>
                      <a:rPr lang="en-US" baseline="0">
                        <a:solidFill>
                          <a:schemeClr val="bg1"/>
                        </a:solidFill>
                      </a:rPr>
                      <a:t>
</a:t>
                    </a:r>
                    <a:fld id="{2C941C69-4E39-40CB-AA46-24327B6A4F9B}"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3989084479584075"/>
                      <c:h val="0.15227704091038347"/>
                    </c:manualLayout>
                  </c15:layout>
                  <c15:dlblFieldTable/>
                  <c15:showDataLabelsRange val="0"/>
                </c:ext>
                <c:ext xmlns:c16="http://schemas.microsoft.com/office/drawing/2014/chart" uri="{C3380CC4-5D6E-409C-BE32-E72D297353CC}">
                  <c16:uniqueId val="{00000007-3141-475D-8A57-FAB0D2C004F6}"/>
                </c:ext>
              </c:extLst>
            </c:dLbl>
            <c:dLbl>
              <c:idx val="4"/>
              <c:layout>
                <c:manualLayout>
                  <c:x val="-0.51283763036112251"/>
                  <c:y val="0.26675267253855151"/>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5A8689BC-682C-4F9F-B862-C28968DFA77F}" type="CATEGORYNAME">
                      <a:rPr lang="en-US" b="1">
                        <a:solidFill>
                          <a:schemeClr val="bg1"/>
                        </a:solidFill>
                      </a:rPr>
                      <a:pPr>
                        <a:defRPr sz="1050">
                          <a:solidFill>
                            <a:schemeClr val="bg1"/>
                          </a:solidFill>
                        </a:defRPr>
                      </a:pPr>
                      <a:t>[NOM DE CATÉGORIE]</a:t>
                    </a:fld>
                    <a:r>
                      <a:rPr lang="en-US" baseline="0">
                        <a:solidFill>
                          <a:schemeClr val="bg1"/>
                        </a:solidFill>
                      </a:rPr>
                      <a:t>
</a:t>
                    </a:r>
                    <a:fld id="{ABDA055B-0829-4754-8091-6698C35C9292}"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81919485888522"/>
                      <c:h val="0.22130664240490033"/>
                    </c:manualLayout>
                  </c15:layout>
                  <c15:dlblFieldTable/>
                  <c15:showDataLabelsRange val="0"/>
                </c:ext>
                <c:ext xmlns:c16="http://schemas.microsoft.com/office/drawing/2014/chart" uri="{C3380CC4-5D6E-409C-BE32-E72D297353CC}">
                  <c16:uniqueId val="{00000009-3141-475D-8A57-FAB0D2C004F6}"/>
                </c:ext>
              </c:extLst>
            </c:dLbl>
            <c:dLbl>
              <c:idx val="5"/>
              <c:layout>
                <c:manualLayout>
                  <c:x val="0.15884521143209387"/>
                  <c:y val="-0.47568947128406491"/>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4552021-41BE-4881-8270-415E068CF67D}" type="CATEGORYNAME">
                      <a:rPr lang="en-US" b="1">
                        <a:solidFill>
                          <a:schemeClr val="bg1"/>
                        </a:solidFill>
                      </a:rPr>
                      <a:pPr>
                        <a:defRPr sz="1050">
                          <a:solidFill>
                            <a:schemeClr val="bg1"/>
                          </a:solidFill>
                        </a:defRPr>
                      </a:pPr>
                      <a:t>[NOM DE CATÉGORIE]</a:t>
                    </a:fld>
                    <a:endParaRPr lang="en-US" b="1" baseline="0">
                      <a:solidFill>
                        <a:schemeClr val="bg1"/>
                      </a:solidFill>
                    </a:endParaRPr>
                  </a:p>
                  <a:p>
                    <a:pPr>
                      <a:defRPr sz="1050">
                        <a:solidFill>
                          <a:schemeClr val="bg1"/>
                        </a:solidFill>
                      </a:defRPr>
                    </a:pPr>
                    <a:fld id="{344486CA-755C-490A-8293-277D0391F628}" type="VALUE">
                      <a:rPr lang="en-US">
                        <a:solidFill>
                          <a:schemeClr val="bg1"/>
                        </a:solidFill>
                      </a:rPr>
                      <a:pPr>
                        <a:defRPr sz="1050">
                          <a:solidFill>
                            <a:schemeClr val="bg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3141-475D-8A57-FAB0D2C004F6}"/>
                </c:ext>
              </c:extLst>
            </c:dLbl>
            <c:dLbl>
              <c:idx val="6"/>
              <c:layout>
                <c:manualLayout>
                  <c:x val="0.16766138653349477"/>
                  <c:y val="0.14923832763151978"/>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67F804B9-34CE-4D19-998E-60422DC4F52D}" type="CATEGORYNAME">
                      <a:rPr lang="en-US" b="1">
                        <a:solidFill>
                          <a:schemeClr val="bg1"/>
                        </a:solidFill>
                      </a:rPr>
                      <a:pPr>
                        <a:defRPr sz="1050">
                          <a:solidFill>
                            <a:schemeClr val="bg1"/>
                          </a:solidFill>
                        </a:defRPr>
                      </a:pPr>
                      <a:t>[NOM DE CATÉGORIE]</a:t>
                    </a:fld>
                    <a:endParaRPr lang="en-US" b="1" baseline="0">
                      <a:solidFill>
                        <a:schemeClr val="bg1"/>
                      </a:solidFill>
                    </a:endParaRPr>
                  </a:p>
                  <a:p>
                    <a:pPr>
                      <a:defRPr sz="1050">
                        <a:solidFill>
                          <a:schemeClr val="bg1"/>
                        </a:solidFill>
                      </a:defRPr>
                    </a:pPr>
                    <a:fld id="{7FCBD030-D4F3-4CAD-841B-EC22D7511747}" type="VALUE">
                      <a:rPr lang="en-US">
                        <a:solidFill>
                          <a:schemeClr val="bg1"/>
                        </a:solidFill>
                      </a:rPr>
                      <a:pPr>
                        <a:defRPr sz="1050">
                          <a:solidFill>
                            <a:schemeClr val="bg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3141-475D-8A57-FAB0D2C004F6}"/>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'Haute-Marne'!$A$111:$A$117</c:f>
              <c:strCache>
                <c:ptCount val="7"/>
                <c:pt idx="0">
                  <c:v>Epandage</c:v>
                </c:pt>
                <c:pt idx="1">
                  <c:v>Compostage</c:v>
                </c:pt>
                <c:pt idx="2">
                  <c:v>STEP</c:v>
                </c:pt>
                <c:pt idx="3">
                  <c:v>Incinération</c:v>
                </c:pt>
                <c:pt idx="4">
                  <c:v>Valorisation matière</c:v>
                </c:pt>
                <c:pt idx="5">
                  <c:v>Stockage</c:v>
                </c:pt>
                <c:pt idx="6">
                  <c:v>Autre ou non précisé</c:v>
                </c:pt>
              </c:strCache>
            </c:strRef>
          </c:cat>
          <c:val>
            <c:numRef>
              <c:f>'Haute-Marne'!$C$111:$C$117</c:f>
              <c:numCache>
                <c:formatCode>0%</c:formatCode>
                <c:ptCount val="7"/>
                <c:pt idx="0">
                  <c:v>1</c:v>
                </c:pt>
                <c:pt idx="1">
                  <c:v>0</c:v>
                </c:pt>
                <c:pt idx="2">
                  <c:v>0</c:v>
                </c:pt>
                <c:pt idx="3">
                  <c:v>0</c:v>
                </c:pt>
                <c:pt idx="4">
                  <c:v>0</c:v>
                </c:pt>
                <c:pt idx="5">
                  <c:v>0</c:v>
                </c:pt>
                <c:pt idx="6">
                  <c:v>0</c:v>
                </c:pt>
              </c:numCache>
            </c:numRef>
          </c:val>
          <c:extLst>
            <c:ext xmlns:c16="http://schemas.microsoft.com/office/drawing/2014/chart" uri="{C3380CC4-5D6E-409C-BE32-E72D297353CC}">
              <c16:uniqueId val="{0000000E-3141-475D-8A57-FAB0D2C004F6}"/>
            </c:ext>
          </c:extLst>
        </c:ser>
        <c:dLbls>
          <c:showLegendKey val="0"/>
          <c:showVal val="1"/>
          <c:showCatName val="0"/>
          <c:showSerName val="0"/>
          <c:showPercent val="0"/>
          <c:showBubbleSize val="0"/>
          <c:showLeaderLines val="0"/>
        </c:dLbls>
        <c:firstSliceAng val="11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'Haute-Marne'!$B$165</c:f>
              <c:strCache>
                <c:ptCount val="1"/>
                <c:pt idx="0">
                  <c:v>Cumul d'électricité vendue (Gwh él)</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'Haute-Marne'!$A$166:$A$188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'Haute-Marne'!$B$166:$B$188</c:f>
              <c:numCache>
                <c:formatCode>0</c:formatCode>
                <c:ptCount val="23"/>
                <c:pt idx="0">
                  <c:v>0</c:v>
                </c:pt>
                <c:pt idx="1">
                  <c:v>0</c:v>
                </c:pt>
                <c:pt idx="2">
                  <c:v>0</c:v>
                </c:pt>
                <c:pt idx="3">
                  <c:v>0</c:v>
                </c:pt>
                <c:pt idx="4">
                  <c:v>0</c:v>
                </c:pt>
                <c:pt idx="5">
                  <c:v>0</c:v>
                </c:pt>
                <c:pt idx="6">
                  <c:v>0</c:v>
                </c:pt>
                <c:pt idx="7">
                  <c:v>0</c:v>
                </c:pt>
                <c:pt idx="8">
                  <c:v>0</c:v>
                </c:pt>
                <c:pt idx="9">
                  <c:v>0</c:v>
                </c:pt>
                <c:pt idx="10">
                  <c:v>2.2759999999999998</c:v>
                </c:pt>
                <c:pt idx="11">
                  <c:v>2.2759999999999998</c:v>
                </c:pt>
                <c:pt idx="12">
                  <c:v>2.2759999999999998</c:v>
                </c:pt>
                <c:pt idx="13">
                  <c:v>2.2759999999999998</c:v>
                </c:pt>
                <c:pt idx="14">
                  <c:v>11.166</c:v>
                </c:pt>
                <c:pt idx="15">
                  <c:v>18.75</c:v>
                </c:pt>
                <c:pt idx="16">
                  <c:v>18.75</c:v>
                </c:pt>
                <c:pt idx="17">
                  <c:v>23.212</c:v>
                </c:pt>
                <c:pt idx="18">
                  <c:v>33.695999999999998</c:v>
                </c:pt>
                <c:pt idx="19">
                  <c:v>43.971999999999994</c:v>
                </c:pt>
                <c:pt idx="20">
                  <c:v>43.971999999999994</c:v>
                </c:pt>
                <c:pt idx="21">
                  <c:v>46.146999999999991</c:v>
                </c:pt>
                <c:pt idx="22">
                  <c:v>46.146999999999991</c:v>
                </c:pt>
              </c:numCache>
            </c:numRef>
          </c:val>
          <c:extLst>
            <c:ext xmlns:c16="http://schemas.microsoft.com/office/drawing/2014/chart" uri="{C3380CC4-5D6E-409C-BE32-E72D297353CC}">
              <c16:uniqueId val="{00000000-E926-4FC8-8B8D-6CB20EF8BDF8}"/>
            </c:ext>
          </c:extLst>
        </c:ser>
        <c:ser>
          <c:idx val="2"/>
          <c:order val="1"/>
          <c:tx>
            <c:strRef>
              <c:f>'Haute-Marne'!$C$165</c:f>
              <c:strCache>
                <c:ptCount val="1"/>
                <c:pt idx="0">
                  <c:v>Cumul de biométhane injecté (GWh PCS)</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'Haute-Marne'!$A$166:$A$188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'Haute-Marne'!$C$166:$C$188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20.224</c:v>
                </c:pt>
                <c:pt idx="16">
                  <c:v>20.224</c:v>
                </c:pt>
                <c:pt idx="17">
                  <c:v>20.224</c:v>
                </c:pt>
                <c:pt idx="18">
                  <c:v>20.224</c:v>
                </c:pt>
                <c:pt idx="19">
                  <c:v>70.739999999999995</c:v>
                </c:pt>
                <c:pt idx="20">
                  <c:v>124.33499999999999</c:v>
                </c:pt>
                <c:pt idx="21">
                  <c:v>124.33499999999999</c:v>
                </c:pt>
                <c:pt idx="22">
                  <c:v>124.33499999999999</c:v>
                </c:pt>
              </c:numCache>
            </c:numRef>
          </c:val>
          <c:extLst>
            <c:ext xmlns:c16="http://schemas.microsoft.com/office/drawing/2014/chart" uri="{C3380CC4-5D6E-409C-BE32-E72D297353CC}">
              <c16:uniqueId val="{00000001-E926-4FC8-8B8D-6CB20EF8BDF8}"/>
            </c:ext>
          </c:extLst>
        </c:ser>
        <c:dLbls>
          <c:dLblPos val="outEnd"/>
          <c:showLegendKey val="0"/>
          <c:showVal val="1"/>
          <c:showCatName val="0"/>
          <c:showSerName val="0"/>
          <c:showPercent val="0"/>
          <c:showBubbleSize val="0"/>
        </c:dLbls>
        <c:gapWidth val="80"/>
        <c:overlap val="-50"/>
        <c:axId val="207144287"/>
        <c:axId val="207139007"/>
      </c:barChart>
      <c:catAx>
        <c:axId val="20714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207139007"/>
        <c:crosses val="autoZero"/>
        <c:auto val="1"/>
        <c:lblAlgn val="ctr"/>
        <c:lblOffset val="100"/>
        <c:noMultiLvlLbl val="0"/>
      </c:catAx>
      <c:valAx>
        <c:axId val="207139007"/>
        <c:scaling>
          <c:orientation val="minMax"/>
        </c:scaling>
        <c:delete val="0"/>
        <c:axPos val="l"/>
        <c:majorGridlines>
          <c:spPr>
            <a:ln w="9525" cap="flat" cmpd="sng" algn="ctr">
              <a:solidFill>
                <a:srgbClr val="DDDDDD"/>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20714428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1" i="0" u="none" strike="noStrike" kern="1200" baseline="0">
                <a:solidFill>
                  <a:schemeClr val="accent6"/>
                </a:solidFill>
                <a:latin typeface="Marianne" panose="02000000000000000000" pitchFamily="50" charset="0"/>
                <a:ea typeface="+mn-ea"/>
                <a:cs typeface="+mn-cs"/>
              </a:defRPr>
            </a:pPr>
            <a:endParaRPr lang="fr-FR"/>
          </a:p>
        </c:txPr>
      </c:legendEntry>
      <c:legendEntry>
        <c:idx val="1"/>
        <c:txPr>
          <a:bodyPr rot="0" spcFirstLastPara="1" vertOverflow="ellipsis" vert="horz" wrap="square" anchor="ctr" anchorCtr="1"/>
          <a:lstStyle/>
          <a:p>
            <a:pPr>
              <a:defRPr sz="1100" b="1" i="0" u="none" strike="noStrike" kern="1200" baseline="0">
                <a:solidFill>
                  <a:schemeClr val="tx2"/>
                </a:solidFill>
                <a:latin typeface="Marianne" panose="02000000000000000000" pitchFamily="50" charset="0"/>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4481481481482E-2"/>
          <c:y val="5.2970841092349535E-2"/>
          <c:w val="0.60095092592592592"/>
          <c:h val="0.73572327601258125"/>
        </c:manualLayout>
      </c:layout>
      <c:barChart>
        <c:barDir val="col"/>
        <c:grouping val="stacked"/>
        <c:varyColors val="0"/>
        <c:ser>
          <c:idx val="0"/>
          <c:order val="0"/>
          <c:tx>
            <c:strRef>
              <c:f>Marne!$D$5</c:f>
              <c:strCache>
                <c:ptCount val="1"/>
                <c:pt idx="0">
                  <c:v>Nombre d'installations (hors démarrage)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Marne!$E$4:$G$4</c:f>
              <c:strCache>
                <c:ptCount val="3"/>
                <c:pt idx="0">
                  <c:v>Installations recensées en 2023</c:v>
                </c:pt>
                <c:pt idx="1">
                  <c:v>Ayant répondu à l'enquête</c:v>
                </c:pt>
                <c:pt idx="2">
                  <c:v>Données analysées</c:v>
                </c:pt>
              </c:strCache>
            </c:strRef>
          </c:cat>
          <c:val>
            <c:numRef>
              <c:f>Marne!$E$5:$G$5</c:f>
              <c:numCache>
                <c:formatCode>General</c:formatCode>
                <c:ptCount val="3"/>
                <c:pt idx="0">
                  <c:v>27</c:v>
                </c:pt>
                <c:pt idx="1">
                  <c:v>25</c:v>
                </c:pt>
                <c:pt idx="2">
                  <c:v>25</c:v>
                </c:pt>
              </c:numCache>
            </c:numRef>
          </c:val>
          <c:extLst>
            <c:ext xmlns:c16="http://schemas.microsoft.com/office/drawing/2014/chart" uri="{C3380CC4-5D6E-409C-BE32-E72D297353CC}">
              <c16:uniqueId val="{00000000-CF9A-4993-8F59-A647389DD942}"/>
            </c:ext>
          </c:extLst>
        </c:ser>
        <c:ser>
          <c:idx val="1"/>
          <c:order val="1"/>
          <c:tx>
            <c:strRef>
              <c:f>Marne!$D$6</c:f>
              <c:strCache>
                <c:ptCount val="1"/>
                <c:pt idx="0">
                  <c:v>Nombre d'installations (démarrage)</c:v>
                </c:pt>
              </c:strCache>
            </c:strRef>
          </c:tx>
          <c:spPr>
            <a:solidFill>
              <a:schemeClr val="accent2"/>
            </a:solidFill>
            <a:ln>
              <a:noFill/>
            </a:ln>
            <a:effectLst/>
          </c:spPr>
          <c:invertIfNegative val="0"/>
          <c:dLbls>
            <c:numFmt formatCode="[&gt;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Marne!$E$4:$G$4</c:f>
              <c:strCache>
                <c:ptCount val="3"/>
                <c:pt idx="0">
                  <c:v>Installations recensées en 2023</c:v>
                </c:pt>
                <c:pt idx="1">
                  <c:v>Ayant répondu à l'enquête</c:v>
                </c:pt>
                <c:pt idx="2">
                  <c:v>Données analysées</c:v>
                </c:pt>
              </c:strCache>
            </c:strRef>
          </c:cat>
          <c:val>
            <c:numRef>
              <c:f>Marne!$E$6:$G$6</c:f>
              <c:numCache>
                <c:formatCode>General</c:formatCode>
                <c:ptCount val="3"/>
                <c:pt idx="0">
                  <c:v>5</c:v>
                </c:pt>
                <c:pt idx="1">
                  <c:v>3</c:v>
                </c:pt>
                <c:pt idx="2">
                  <c:v>3</c:v>
                </c:pt>
              </c:numCache>
            </c:numRef>
          </c:val>
          <c:extLst>
            <c:ext xmlns:c16="http://schemas.microsoft.com/office/drawing/2014/chart" uri="{C3380CC4-5D6E-409C-BE32-E72D297353CC}">
              <c16:uniqueId val="{00000001-CF9A-4993-8F59-A647389DD942}"/>
            </c:ext>
          </c:extLst>
        </c:ser>
        <c:ser>
          <c:idx val="3"/>
          <c:order val="2"/>
          <c:tx>
            <c:strRef>
              <c:f>Marne!$D$7</c:f>
              <c:strCache>
                <c:ptCount val="1"/>
                <c:pt idx="0">
                  <c:v>Données complétées</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Marne!$E$4:$G$4</c:f>
              <c:strCache>
                <c:ptCount val="3"/>
                <c:pt idx="0">
                  <c:v>Installations recensées en 2023</c:v>
                </c:pt>
                <c:pt idx="1">
                  <c:v>Ayant répondu à l'enquête</c:v>
                </c:pt>
                <c:pt idx="2">
                  <c:v>Données analysées</c:v>
                </c:pt>
              </c:strCache>
            </c:strRef>
          </c:cat>
          <c:val>
            <c:numRef>
              <c:f>Marne!$E$7:$G$7</c:f>
              <c:numCache>
                <c:formatCode>General</c:formatCode>
                <c:ptCount val="3"/>
                <c:pt idx="0">
                  <c:v>0</c:v>
                </c:pt>
                <c:pt idx="1">
                  <c:v>0</c:v>
                </c:pt>
                <c:pt idx="2">
                  <c:v>2</c:v>
                </c:pt>
              </c:numCache>
            </c:numRef>
          </c:val>
          <c:extLst>
            <c:ext xmlns:c16="http://schemas.microsoft.com/office/drawing/2014/chart" uri="{C3380CC4-5D6E-409C-BE32-E72D297353CC}">
              <c16:uniqueId val="{00000002-CF9A-4993-8F59-A647389DD942}"/>
            </c:ext>
          </c:extLst>
        </c:ser>
        <c:ser>
          <c:idx val="2"/>
          <c:order val="3"/>
          <c:tx>
            <c:strRef>
              <c:f>Marne!$D$8</c:f>
              <c:strCache>
                <c:ptCount val="1"/>
                <c:pt idx="0">
                  <c:v>Total</c:v>
                </c:pt>
              </c:strCache>
            </c:strRef>
          </c:tx>
          <c:spPr>
            <a:noFill/>
            <a:ln>
              <a:noFill/>
            </a:ln>
            <a:effectLst/>
          </c:spPr>
          <c:invertIfNegative val="0"/>
          <c:dLbls>
            <c:dLbl>
              <c:idx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9A-4993-8F59-A647389DD942}"/>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9A-4993-8F59-A647389DD942}"/>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9A-4993-8F59-A647389DD942}"/>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Marne!$E$4:$G$4</c:f>
              <c:strCache>
                <c:ptCount val="3"/>
                <c:pt idx="0">
                  <c:v>Installations recensées en 2023</c:v>
                </c:pt>
                <c:pt idx="1">
                  <c:v>Ayant répondu à l'enquête</c:v>
                </c:pt>
                <c:pt idx="2">
                  <c:v>Données analysées</c:v>
                </c:pt>
              </c:strCache>
            </c:strRef>
          </c:cat>
          <c:val>
            <c:numRef>
              <c:f>Marne!$E$8:$G$8</c:f>
              <c:numCache>
                <c:formatCode>General</c:formatCode>
                <c:ptCount val="3"/>
                <c:pt idx="0">
                  <c:v>32</c:v>
                </c:pt>
                <c:pt idx="1">
                  <c:v>28</c:v>
                </c:pt>
                <c:pt idx="2">
                  <c:v>30</c:v>
                </c:pt>
              </c:numCache>
            </c:numRef>
          </c:val>
          <c:extLst>
            <c:ext xmlns:c16="http://schemas.microsoft.com/office/drawing/2014/chart" uri="{C3380CC4-5D6E-409C-BE32-E72D297353CC}">
              <c16:uniqueId val="{00000006-CF9A-4993-8F59-A647389DD942}"/>
            </c:ext>
          </c:extLst>
        </c:ser>
        <c:dLbls>
          <c:dLblPos val="ctr"/>
          <c:showLegendKey val="0"/>
          <c:showVal val="1"/>
          <c:showCatName val="0"/>
          <c:showSerName val="0"/>
          <c:showPercent val="0"/>
          <c:showBubbleSize val="0"/>
        </c:dLbls>
        <c:gapWidth val="150"/>
        <c:overlap val="100"/>
        <c:axId val="664379439"/>
        <c:axId val="668485360"/>
      </c:barChart>
      <c:catAx>
        <c:axId val="664379439"/>
        <c:scaling>
          <c:orientation val="minMax"/>
        </c:scaling>
        <c:delete val="0"/>
        <c:axPos val="b"/>
        <c:numFmt formatCode="General" sourceLinked="1"/>
        <c:majorTickMark val="none"/>
        <c:minorTickMark val="none"/>
        <c:tickLblPos val="nextTo"/>
        <c:spPr>
          <a:noFill/>
          <a:ln w="9525" cap="flat" cmpd="sng" algn="ctr">
            <a:solidFill>
              <a:srgbClr val="DDDDDD"/>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8485360"/>
        <c:crosses val="autoZero"/>
        <c:auto val="1"/>
        <c:lblAlgn val="ctr"/>
        <c:lblOffset val="100"/>
        <c:noMultiLvlLbl val="0"/>
      </c:catAx>
      <c:valAx>
        <c:axId val="668485360"/>
        <c:scaling>
          <c:orientation val="minMax"/>
          <c:max val="40"/>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4379439"/>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9965444444444447"/>
          <c:y val="0.2011924523188455"/>
          <c:w val="0.28623444444444446"/>
          <c:h val="0.696898737970589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81207051546297E-2"/>
          <c:y val="4.9420662322715747E-2"/>
          <c:w val="0.59102932259000129"/>
          <c:h val="0.67718441639343829"/>
        </c:manualLayout>
      </c:layout>
      <c:barChart>
        <c:barDir val="col"/>
        <c:grouping val="stacked"/>
        <c:varyColors val="0"/>
        <c:ser>
          <c:idx val="0"/>
          <c:order val="0"/>
          <c:tx>
            <c:strRef>
              <c:f>Marne!$C$34</c:f>
              <c:strCache>
                <c:ptCount val="1"/>
                <c:pt idx="0">
                  <c:v>À la ferme</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Marne!$B$35:$B$39</c:f>
              <c:strCache>
                <c:ptCount val="5"/>
                <c:pt idx="0">
                  <c:v>&lt;2016</c:v>
                </c:pt>
                <c:pt idx="1">
                  <c:v>2016-2018</c:v>
                </c:pt>
                <c:pt idx="2">
                  <c:v>2019-2020</c:v>
                </c:pt>
                <c:pt idx="3">
                  <c:v>2021-2022</c:v>
                </c:pt>
                <c:pt idx="4">
                  <c:v>2023</c:v>
                </c:pt>
              </c:strCache>
            </c:strRef>
          </c:cat>
          <c:val>
            <c:numRef>
              <c:f>Marne!$C$35:$C$39</c:f>
              <c:numCache>
                <c:formatCode>General</c:formatCode>
                <c:ptCount val="5"/>
                <c:pt idx="0">
                  <c:v>4</c:v>
                </c:pt>
                <c:pt idx="1">
                  <c:v>6</c:v>
                </c:pt>
                <c:pt idx="2">
                  <c:v>4</c:v>
                </c:pt>
                <c:pt idx="3">
                  <c:v>10</c:v>
                </c:pt>
                <c:pt idx="4">
                  <c:v>3</c:v>
                </c:pt>
              </c:numCache>
            </c:numRef>
          </c:val>
          <c:extLst>
            <c:ext xmlns:c16="http://schemas.microsoft.com/office/drawing/2014/chart" uri="{C3380CC4-5D6E-409C-BE32-E72D297353CC}">
              <c16:uniqueId val="{00000000-7CDE-40A0-ADD2-67466AA9BD58}"/>
            </c:ext>
          </c:extLst>
        </c:ser>
        <c:ser>
          <c:idx val="1"/>
          <c:order val="1"/>
          <c:tx>
            <c:strRef>
              <c:f>Marne!$D$34</c:f>
              <c:strCache>
                <c:ptCount val="1"/>
                <c:pt idx="0">
                  <c:v>Centralisée/Territoriale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Marne!$B$35:$B$39</c:f>
              <c:strCache>
                <c:ptCount val="5"/>
                <c:pt idx="0">
                  <c:v>&lt;2016</c:v>
                </c:pt>
                <c:pt idx="1">
                  <c:v>2016-2018</c:v>
                </c:pt>
                <c:pt idx="2">
                  <c:v>2019-2020</c:v>
                </c:pt>
                <c:pt idx="3">
                  <c:v>2021-2022</c:v>
                </c:pt>
                <c:pt idx="4">
                  <c:v>2023</c:v>
                </c:pt>
              </c:strCache>
            </c:strRef>
          </c:cat>
          <c:val>
            <c:numRef>
              <c:f>Marne!$D$35:$D$39</c:f>
              <c:numCache>
                <c:formatCode>General</c:formatCode>
                <c:ptCount val="5"/>
                <c:pt idx="0">
                  <c:v>1</c:v>
                </c:pt>
                <c:pt idx="1">
                  <c:v>0</c:v>
                </c:pt>
                <c:pt idx="2">
                  <c:v>1</c:v>
                </c:pt>
                <c:pt idx="3">
                  <c:v>0</c:v>
                </c:pt>
                <c:pt idx="4">
                  <c:v>0</c:v>
                </c:pt>
              </c:numCache>
            </c:numRef>
          </c:val>
          <c:extLst>
            <c:ext xmlns:c16="http://schemas.microsoft.com/office/drawing/2014/chart" uri="{C3380CC4-5D6E-409C-BE32-E72D297353CC}">
              <c16:uniqueId val="{00000001-7CDE-40A0-ADD2-67466AA9BD58}"/>
            </c:ext>
          </c:extLst>
        </c:ser>
        <c:ser>
          <c:idx val="2"/>
          <c:order val="2"/>
          <c:tx>
            <c:strRef>
              <c:f>Marne!$E$34</c:f>
              <c:strCache>
                <c:ptCount val="1"/>
                <c:pt idx="0">
                  <c:v>Couverture de fosse</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Marne!$B$35:$B$39</c:f>
              <c:strCache>
                <c:ptCount val="5"/>
                <c:pt idx="0">
                  <c:v>&lt;2016</c:v>
                </c:pt>
                <c:pt idx="1">
                  <c:v>2016-2018</c:v>
                </c:pt>
                <c:pt idx="2">
                  <c:v>2019-2020</c:v>
                </c:pt>
                <c:pt idx="3">
                  <c:v>2021-2022</c:v>
                </c:pt>
                <c:pt idx="4">
                  <c:v>2023</c:v>
                </c:pt>
              </c:strCache>
            </c:strRef>
          </c:cat>
          <c:val>
            <c:numRef>
              <c:f>Marne!$E$35:$E$39</c:f>
              <c:numCache>
                <c:formatCode>General</c:formatCode>
                <c:ptCount val="5"/>
                <c:pt idx="0">
                  <c:v>0</c:v>
                </c:pt>
                <c:pt idx="1">
                  <c:v>0</c:v>
                </c:pt>
                <c:pt idx="2">
                  <c:v>0</c:v>
                </c:pt>
                <c:pt idx="3">
                  <c:v>1</c:v>
                </c:pt>
                <c:pt idx="4">
                  <c:v>0</c:v>
                </c:pt>
              </c:numCache>
            </c:numRef>
          </c:val>
          <c:extLst xmlns:c15="http://schemas.microsoft.com/office/drawing/2012/chart">
            <c:ext xmlns:c16="http://schemas.microsoft.com/office/drawing/2014/chart" uri="{C3380CC4-5D6E-409C-BE32-E72D297353CC}">
              <c16:uniqueId val="{00000002-7CDE-40A0-ADD2-67466AA9BD58}"/>
            </c:ext>
          </c:extLst>
        </c:ser>
        <c:ser>
          <c:idx val="3"/>
          <c:order val="3"/>
          <c:tx>
            <c:strRef>
              <c:f>Marne!$F$34</c:f>
              <c:strCache>
                <c:ptCount val="1"/>
                <c:pt idx="0">
                  <c:v>Industrielle</c:v>
                </c:pt>
              </c:strCache>
            </c:strRef>
          </c:tx>
          <c:spPr>
            <a:solidFill>
              <a:srgbClr val="FDCF4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Marne!$B$35:$B$39</c:f>
              <c:strCache>
                <c:ptCount val="5"/>
                <c:pt idx="0">
                  <c:v>&lt;2016</c:v>
                </c:pt>
                <c:pt idx="1">
                  <c:v>2016-2018</c:v>
                </c:pt>
                <c:pt idx="2">
                  <c:v>2019-2020</c:v>
                </c:pt>
                <c:pt idx="3">
                  <c:v>2021-2022</c:v>
                </c:pt>
                <c:pt idx="4">
                  <c:v>2023</c:v>
                </c:pt>
              </c:strCache>
            </c:strRef>
          </c:cat>
          <c:val>
            <c:numRef>
              <c:f>Marne!$F$35:$F$39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7CDE-40A0-ADD2-67466AA9BD58}"/>
            </c:ext>
          </c:extLst>
        </c:ser>
        <c:ser>
          <c:idx val="4"/>
          <c:order val="4"/>
          <c:tx>
            <c:strRef>
              <c:f>Marne!$G$34</c:f>
              <c:strCache>
                <c:ptCount val="1"/>
                <c:pt idx="0">
                  <c:v>STEP</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Marne!$B$35:$B$39</c:f>
              <c:strCache>
                <c:ptCount val="5"/>
                <c:pt idx="0">
                  <c:v>&lt;2016</c:v>
                </c:pt>
                <c:pt idx="1">
                  <c:v>2016-2018</c:v>
                </c:pt>
                <c:pt idx="2">
                  <c:v>2019-2020</c:v>
                </c:pt>
                <c:pt idx="3">
                  <c:v>2021-2022</c:v>
                </c:pt>
                <c:pt idx="4">
                  <c:v>2023</c:v>
                </c:pt>
              </c:strCache>
            </c:strRef>
          </c:cat>
          <c:val>
            <c:numRef>
              <c:f>Marne!$G$35:$G$39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4-7CDE-40A0-ADD2-67466AA9BD58}"/>
            </c:ext>
          </c:extLst>
        </c:ser>
        <c:ser>
          <c:idx val="5"/>
          <c:order val="5"/>
          <c:tx>
            <c:strRef>
              <c:f>Marne!$H$34</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Marne!$B$35:$B$39</c:f>
              <c:strCache>
                <c:ptCount val="5"/>
                <c:pt idx="0">
                  <c:v>&lt;2016</c:v>
                </c:pt>
                <c:pt idx="1">
                  <c:v>2016-2018</c:v>
                </c:pt>
                <c:pt idx="2">
                  <c:v>2019-2020</c:v>
                </c:pt>
                <c:pt idx="3">
                  <c:v>2021-2022</c:v>
                </c:pt>
                <c:pt idx="4">
                  <c:v>2023</c:v>
                </c:pt>
              </c:strCache>
            </c:strRef>
          </c:cat>
          <c:val>
            <c:numRef>
              <c:f>Marne!$H$35:$H$39</c:f>
              <c:numCache>
                <c:formatCode>General</c:formatCode>
                <c:ptCount val="5"/>
                <c:pt idx="0">
                  <c:v>5</c:v>
                </c:pt>
                <c:pt idx="1">
                  <c:v>6</c:v>
                </c:pt>
                <c:pt idx="2">
                  <c:v>5</c:v>
                </c:pt>
                <c:pt idx="3">
                  <c:v>11</c:v>
                </c:pt>
                <c:pt idx="4">
                  <c:v>3</c:v>
                </c:pt>
              </c:numCache>
            </c:numRef>
          </c:val>
          <c:extLst>
            <c:ext xmlns:c16="http://schemas.microsoft.com/office/drawing/2014/chart" uri="{C3380CC4-5D6E-409C-BE32-E72D297353CC}">
              <c16:uniqueId val="{00000005-7CDE-40A0-ADD2-67466AA9BD58}"/>
            </c:ext>
          </c:extLst>
        </c:ser>
        <c:dLbls>
          <c:dLblPos val="ctr"/>
          <c:showLegendKey val="0"/>
          <c:showVal val="1"/>
          <c:showCatName val="0"/>
          <c:showSerName val="0"/>
          <c:showPercent val="0"/>
          <c:showBubbleSize val="0"/>
        </c:dLbls>
        <c:gapWidth val="150"/>
        <c:overlap val="100"/>
        <c:axId val="1913321168"/>
        <c:axId val="1772606064"/>
        <c:extLst/>
      </c:barChart>
      <c:catAx>
        <c:axId val="1913321168"/>
        <c:scaling>
          <c:orientation val="minMax"/>
        </c:scaling>
        <c:delete val="0"/>
        <c:axPos val="b"/>
        <c:numFmt formatCode="General" sourceLinked="1"/>
        <c:majorTickMark val="none"/>
        <c:minorTickMark val="none"/>
        <c:tickLblPos val="nextTo"/>
        <c:spPr>
          <a:noFill/>
          <a:ln w="9525" cap="flat" cmpd="sng" algn="ctr">
            <a:solidFill>
              <a:srgbClr val="B2B2B2"/>
            </a:solidFill>
            <a:round/>
          </a:ln>
          <a:effectLst/>
        </c:spPr>
        <c:txPr>
          <a:bodyPr rot="-180000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772606064"/>
        <c:crosses val="autoZero"/>
        <c:auto val="1"/>
        <c:lblAlgn val="ctr"/>
        <c:lblOffset val="100"/>
        <c:noMultiLvlLbl val="0"/>
      </c:catAx>
      <c:valAx>
        <c:axId val="1772606064"/>
        <c:scaling>
          <c:orientation val="minMax"/>
          <c:max val="15"/>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913321168"/>
        <c:crosses val="autoZero"/>
        <c:crossBetween val="between"/>
        <c:majorUnit val="2"/>
      </c:valAx>
      <c:spPr>
        <a:noFill/>
        <a:ln>
          <a:noFill/>
        </a:ln>
        <a:effectLst/>
      </c:spPr>
    </c:plotArea>
    <c:legend>
      <c:legendPos val="r"/>
      <c:legendEntry>
        <c:idx val="0"/>
        <c:txPr>
          <a:bodyPr rot="0" spcFirstLastPara="1" vertOverflow="ellipsis" vert="horz" wrap="square" anchor="ctr" anchorCtr="1"/>
          <a:lstStyle/>
          <a:p>
            <a:pPr>
              <a:defRPr sz="11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5173110441163817"/>
          <c:y val="0.24089070529510465"/>
          <c:w val="0.33061618789331793"/>
          <c:h val="0.5699367238413836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FDCF41"/>
          </a:solidFill>
          <a:ln w="19050">
            <a:solidFill>
              <a:schemeClr val="lt1"/>
            </a:solidFill>
          </a:ln>
          <a:effectLst/>
        </c:spPr>
        <c:dLbl>
          <c:idx val="0"/>
          <c:layout>
            <c:manualLayout>
              <c:x val="-0.1027777777777778"/>
              <c:y val="-0.1203703703703704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2"/>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3"/>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4"/>
        <c:spPr>
          <a:solidFill>
            <a:srgbClr val="FF8D7E"/>
          </a:solidFill>
          <a:ln w="19050">
            <a:solidFill>
              <a:schemeClr val="lt1"/>
            </a:solidFill>
          </a:ln>
          <a:effectLst/>
        </c:spPr>
        <c:dLbl>
          <c:idx val="0"/>
          <c:layout>
            <c:manualLayout>
              <c:x val="-0.18472222222222226"/>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3797222222222223"/>
                  <c:h val="0.18409740449110529"/>
                </c:manualLayout>
              </c15:layout>
            </c:ext>
          </c:extLst>
        </c:dLbl>
      </c:pivotFmt>
      <c:pivotFmt>
        <c:idx val="5"/>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8"/>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9"/>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0.35002153910244921"/>
          <c:y val="0.2539274936709574"/>
          <c:w val="0.30895390530902861"/>
          <c:h val="0.56153487313544503"/>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E90A-46A3-97CB-E0E885CBD324}"/>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E90A-46A3-97CB-E0E885CBD324}"/>
              </c:ext>
            </c:extLst>
          </c:dPt>
          <c:dPt>
            <c:idx val="2"/>
            <c:bubble3D val="0"/>
            <c:spPr>
              <a:solidFill>
                <a:schemeClr val="bg2"/>
              </a:solidFill>
              <a:ln w="19050">
                <a:solidFill>
                  <a:schemeClr val="lt1"/>
                </a:solidFill>
              </a:ln>
              <a:effectLst/>
            </c:spPr>
            <c:extLst>
              <c:ext xmlns:c16="http://schemas.microsoft.com/office/drawing/2014/chart" uri="{C3380CC4-5D6E-409C-BE32-E72D297353CC}">
                <c16:uniqueId val="{00000005-E90A-46A3-97CB-E0E885CBD324}"/>
              </c:ext>
            </c:extLst>
          </c:dPt>
          <c:dPt>
            <c:idx val="3"/>
            <c:bubble3D val="0"/>
            <c:spPr>
              <a:solidFill>
                <a:srgbClr val="FDCF41"/>
              </a:solidFill>
              <a:ln w="19050">
                <a:solidFill>
                  <a:schemeClr val="lt1"/>
                </a:solidFill>
              </a:ln>
              <a:effectLst/>
            </c:spPr>
            <c:extLst>
              <c:ext xmlns:c16="http://schemas.microsoft.com/office/drawing/2014/chart" uri="{C3380CC4-5D6E-409C-BE32-E72D297353CC}">
                <c16:uniqueId val="{00000007-E90A-46A3-97CB-E0E885CBD324}"/>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E90A-46A3-97CB-E0E885CBD324}"/>
              </c:ext>
            </c:extLst>
          </c:dPt>
          <c:dLbls>
            <c:dLbl>
              <c:idx val="0"/>
              <c:layout>
                <c:manualLayout>
                  <c:x val="-0.1724137313122589"/>
                  <c:y val="9.6790939197838946E-2"/>
                </c:manualLayout>
              </c:layout>
              <c:tx>
                <c:rich>
                  <a:bodyPr/>
                  <a:lstStyle/>
                  <a:p>
                    <a:fld id="{8FC7A2DB-9789-4AF6-9812-954C063B8C1F}" type="CATEGORYNAME">
                      <a:rPr lang="en-US" b="1"/>
                      <a:pPr/>
                      <a:t>[NOM DE CATÉGORIE]</a:t>
                    </a:fld>
                    <a:r>
                      <a:rPr lang="en-US" baseline="0"/>
                      <a:t>
</a:t>
                    </a:r>
                    <a:fld id="{45BC05C4-0315-4455-968F-1BDB8BB19107}" type="VALUE">
                      <a:rPr lang="en-US" baseline="0"/>
                      <a:pPr/>
                      <a:t>[VALEUR]</a:t>
                    </a:fld>
                    <a:r>
                      <a:rPr lang="en-US" baseline="0"/>
                      <a:t>
</a:t>
                    </a:r>
                    <a:fld id="{D1EEAFDD-C38D-4B02-A5C8-AE5E33E2593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E90A-46A3-97CB-E0E885CBD324}"/>
                </c:ext>
              </c:extLst>
            </c:dLbl>
            <c:dLbl>
              <c:idx val="1"/>
              <c:layout>
                <c:manualLayout>
                  <c:x val="0.1687445009703378"/>
                  <c:y val="-0.21584895351836692"/>
                </c:manualLayout>
              </c:layout>
              <c:tx>
                <c:rich>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fld id="{B1B08C83-DED2-4F88-B35A-9244EC23B164}" type="CATEGORYNAME">
                      <a:rPr lang="en-US" b="1"/>
                      <a:pPr>
                        <a:defRPr sz="1050">
                          <a:solidFill>
                            <a:schemeClr val="tx1"/>
                          </a:solidFill>
                        </a:defRPr>
                      </a:pPr>
                      <a:t>[NOM DE CATÉGORIE]</a:t>
                    </a:fld>
                    <a:r>
                      <a:rPr lang="en-US" baseline="0"/>
                      <a:t>
</a:t>
                    </a:r>
                    <a:fld id="{F8D3604B-8D6C-4EF9-962E-CC07AF27FF04}" type="VALUE">
                      <a:rPr lang="en-US" baseline="0"/>
                      <a:pPr>
                        <a:defRPr sz="1050">
                          <a:solidFill>
                            <a:schemeClr val="tx1"/>
                          </a:solidFill>
                        </a:defRPr>
                      </a:pPr>
                      <a:t>[VALEUR]</a:t>
                    </a:fld>
                    <a:r>
                      <a:rPr lang="en-US" baseline="0"/>
                      <a:t>
</a:t>
                    </a:r>
                    <a:fld id="{59493FCE-E535-4612-B0DD-74679D5D43E1}" type="PERCENTAGE">
                      <a:rPr lang="en-US" baseline="0"/>
                      <a:pPr>
                        <a:defRPr sz="1050">
                          <a:solidFill>
                            <a:schemeClr val="tx1"/>
                          </a:solidFill>
                        </a:defRPr>
                      </a:pPr>
                      <a:t>[POURCENTAGE]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38797591805796217"/>
                      <c:h val="0.25232239933732709"/>
                    </c:manualLayout>
                  </c15:layout>
                  <c15:dlblFieldTable/>
                  <c15:showDataLabelsRange val="0"/>
                </c:ext>
                <c:ext xmlns:c16="http://schemas.microsoft.com/office/drawing/2014/chart" uri="{C3380CC4-5D6E-409C-BE32-E72D297353CC}">
                  <c16:uniqueId val="{00000003-E90A-46A3-97CB-E0E885CBD324}"/>
                </c:ext>
              </c:extLst>
            </c:dLbl>
            <c:dLbl>
              <c:idx val="2"/>
              <c:layout>
                <c:manualLayout>
                  <c:x val="0.40804597701149425"/>
                  <c:y val="-5.9391286082447106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90A-46A3-97CB-E0E885CBD324}"/>
                </c:ext>
              </c:extLst>
            </c:dLbl>
            <c:dLbl>
              <c:idx val="3"/>
              <c:layout>
                <c:manualLayout>
                  <c:x val="-0.44549464835777247"/>
                  <c:y val="-0.3249877030597350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5B01B49-9A3A-4CD5-A1F5-6A5483BE79E5}" type="CATEGORYNAME">
                      <a:rPr lang="en-US" b="1">
                        <a:solidFill>
                          <a:schemeClr val="bg1"/>
                        </a:solidFill>
                      </a:rPr>
                      <a:pPr>
                        <a:defRPr sz="1050">
                          <a:solidFill>
                            <a:schemeClr val="bg1"/>
                          </a:solidFill>
                        </a:defRPr>
                      </a:pPr>
                      <a:t>[NOM DE CATÉGORIE]</a:t>
                    </a:fld>
                    <a:r>
                      <a:rPr lang="en-US" baseline="0">
                        <a:solidFill>
                          <a:schemeClr val="bg1"/>
                        </a:solidFill>
                      </a:rPr>
                      <a:t>
</a:t>
                    </a:r>
                    <a:fld id="{8EDA106A-25FD-4119-8C30-1747BC8F478C}" type="VALUE">
                      <a:rPr lang="en-US" baseline="0">
                        <a:solidFill>
                          <a:schemeClr val="bg1"/>
                        </a:solidFill>
                      </a:rPr>
                      <a:pPr>
                        <a:defRPr sz="1050">
                          <a:solidFill>
                            <a:schemeClr val="bg1"/>
                          </a:solidFill>
                        </a:defRPr>
                      </a:pPr>
                      <a:t>[VALEUR]</a:t>
                    </a:fld>
                    <a:r>
                      <a:rPr lang="en-US" baseline="0">
                        <a:solidFill>
                          <a:schemeClr val="bg1"/>
                        </a:solidFill>
                      </a:rPr>
                      <a:t>
</a:t>
                    </a:r>
                    <a:fld id="{2BB41481-00D9-4E3C-8E4D-FFDFBEBC3E12}"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E90A-46A3-97CB-E0E885CBD324}"/>
                </c:ext>
              </c:extLst>
            </c:dLbl>
            <c:dLbl>
              <c:idx val="4"/>
              <c:layout>
                <c:manualLayout>
                  <c:x val="-0.4538556373677769"/>
                  <c:y val="-0.40380187746639773"/>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F8085DBA-C28B-4365-BC13-06DC282270BA}" type="CATEGORYNAME">
                      <a:rPr lang="en-US" b="1">
                        <a:solidFill>
                          <a:schemeClr val="bg1"/>
                        </a:solidFill>
                      </a:rPr>
                      <a:pPr>
                        <a:defRPr sz="1050">
                          <a:solidFill>
                            <a:schemeClr val="bg1"/>
                          </a:solidFill>
                        </a:defRPr>
                      </a:pPr>
                      <a:t>[NOM DE CATÉGORIE]</a:t>
                    </a:fld>
                    <a:r>
                      <a:rPr lang="en-US" baseline="0">
                        <a:solidFill>
                          <a:schemeClr val="bg1"/>
                        </a:solidFill>
                      </a:rPr>
                      <a:t>
</a:t>
                    </a:r>
                    <a:fld id="{DC584986-5152-4AFB-BEAD-8D60B5E1CC7D}" type="VALUE">
                      <a:rPr lang="en-US" baseline="0">
                        <a:solidFill>
                          <a:schemeClr val="bg1"/>
                        </a:solidFill>
                      </a:rPr>
                      <a:pPr>
                        <a:defRPr sz="1050">
                          <a:solidFill>
                            <a:schemeClr val="bg1"/>
                          </a:solidFill>
                        </a:defRPr>
                      </a:pPr>
                      <a:t>[VALEUR]</a:t>
                    </a:fld>
                    <a:r>
                      <a:rPr lang="en-US" baseline="0">
                        <a:solidFill>
                          <a:schemeClr val="bg1"/>
                        </a:solidFill>
                      </a:rPr>
                      <a:t>
</a:t>
                    </a:r>
                    <a:fld id="{B962E783-3F0D-4835-B81F-0F57186ABDAE}"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E90A-46A3-97CB-E0E885CBD324}"/>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Marne!$A$44:$A$48</c:f>
              <c:strCache>
                <c:ptCount val="5"/>
                <c:pt idx="0">
                  <c:v>À la ferme</c:v>
                </c:pt>
                <c:pt idx="1">
                  <c:v>Centralisée/Territoriale</c:v>
                </c:pt>
                <c:pt idx="2">
                  <c:v>Couverture de fosse</c:v>
                </c:pt>
                <c:pt idx="3">
                  <c:v>Industrie</c:v>
                </c:pt>
                <c:pt idx="4">
                  <c:v>Station d'épuration</c:v>
                </c:pt>
              </c:strCache>
            </c:strRef>
          </c:cat>
          <c:val>
            <c:numRef>
              <c:f>Marne!$B$44:$B$48</c:f>
              <c:numCache>
                <c:formatCode>#\ ##0" t"</c:formatCode>
                <c:ptCount val="5"/>
                <c:pt idx="0">
                  <c:v>545625</c:v>
                </c:pt>
                <c:pt idx="1">
                  <c:v>61319</c:v>
                </c:pt>
                <c:pt idx="2">
                  <c:v>5000</c:v>
                </c:pt>
                <c:pt idx="3">
                  <c:v>0</c:v>
                </c:pt>
                <c:pt idx="4">
                  <c:v>0</c:v>
                </c:pt>
              </c:numCache>
            </c:numRef>
          </c:val>
          <c:extLst>
            <c:ext xmlns:c16="http://schemas.microsoft.com/office/drawing/2014/chart" uri="{C3380CC4-5D6E-409C-BE32-E72D297353CC}">
              <c16:uniqueId val="{0000000A-E90A-46A3-97CB-E0E885CBD324}"/>
            </c:ext>
          </c:extLst>
        </c:ser>
        <c:dLbls>
          <c:showLegendKey val="0"/>
          <c:showVal val="1"/>
          <c:showCatName val="0"/>
          <c:showSerName val="0"/>
          <c:showPercent val="0"/>
          <c:showBubbleSize val="0"/>
          <c:showLeaderLines val="0"/>
        </c:dLbls>
        <c:firstSliceAng val="108"/>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91074338446568"/>
          <c:y val="0.17260052669410869"/>
          <c:w val="0.35999547628264689"/>
          <c:h val="0.64705803783482807"/>
        </c:manualLayout>
      </c:layout>
      <c:doughnutChart>
        <c:varyColors val="1"/>
        <c:ser>
          <c:idx val="0"/>
          <c:order val="0"/>
          <c:dPt>
            <c:idx val="0"/>
            <c:bubble3D val="0"/>
            <c:spPr>
              <a:solidFill>
                <a:srgbClr val="DDDDDD"/>
              </a:solidFill>
              <a:ln>
                <a:noFill/>
              </a:ln>
              <a:effectLst/>
            </c:spPr>
            <c:extLst>
              <c:ext xmlns:c16="http://schemas.microsoft.com/office/drawing/2014/chart" uri="{C3380CC4-5D6E-409C-BE32-E72D297353CC}">
                <c16:uniqueId val="{00000001-7B47-4B92-BB69-CAC8DC9136B5}"/>
              </c:ext>
            </c:extLst>
          </c:dPt>
          <c:dPt>
            <c:idx val="1"/>
            <c:bubble3D val="0"/>
            <c:spPr>
              <a:solidFill>
                <a:srgbClr val="C8D6A7"/>
              </a:solidFill>
              <a:ln>
                <a:noFill/>
              </a:ln>
              <a:effectLst/>
            </c:spPr>
            <c:extLst>
              <c:ext xmlns:c16="http://schemas.microsoft.com/office/drawing/2014/chart" uri="{C3380CC4-5D6E-409C-BE32-E72D297353CC}">
                <c16:uniqueId val="{00000003-7B47-4B92-BB69-CAC8DC9136B5}"/>
              </c:ext>
            </c:extLst>
          </c:dPt>
          <c:dPt>
            <c:idx val="2"/>
            <c:bubble3D val="0"/>
            <c:spPr>
              <a:solidFill>
                <a:srgbClr val="80D5C6"/>
              </a:solidFill>
              <a:ln>
                <a:noFill/>
              </a:ln>
              <a:effectLst/>
            </c:spPr>
            <c:extLst>
              <c:ext xmlns:c16="http://schemas.microsoft.com/office/drawing/2014/chart" uri="{C3380CC4-5D6E-409C-BE32-E72D297353CC}">
                <c16:uniqueId val="{00000005-7B47-4B92-BB69-CAC8DC9136B5}"/>
              </c:ext>
            </c:extLst>
          </c:dPt>
          <c:dPt>
            <c:idx val="3"/>
            <c:bubble3D val="0"/>
            <c:spPr>
              <a:solidFill>
                <a:srgbClr val="D1B4AC"/>
              </a:solidFill>
              <a:ln>
                <a:noFill/>
              </a:ln>
              <a:effectLst/>
            </c:spPr>
            <c:extLst>
              <c:ext xmlns:c16="http://schemas.microsoft.com/office/drawing/2014/chart" uri="{C3380CC4-5D6E-409C-BE32-E72D297353CC}">
                <c16:uniqueId val="{00000007-7B47-4B92-BB69-CAC8DC9136B5}"/>
              </c:ext>
            </c:extLst>
          </c:dPt>
          <c:dPt>
            <c:idx val="4"/>
            <c:bubble3D val="0"/>
            <c:spPr>
              <a:solidFill>
                <a:srgbClr val="FEE7A0"/>
              </a:solidFill>
              <a:ln>
                <a:noFill/>
              </a:ln>
              <a:effectLst/>
            </c:spPr>
            <c:extLst>
              <c:ext xmlns:c16="http://schemas.microsoft.com/office/drawing/2014/chart" uri="{C3380CC4-5D6E-409C-BE32-E72D297353CC}">
                <c16:uniqueId val="{00000009-7B47-4B92-BB69-CAC8DC9136B5}"/>
              </c:ext>
            </c:extLst>
          </c:dPt>
          <c:dPt>
            <c:idx val="5"/>
            <c:bubble3D val="0"/>
            <c:spPr>
              <a:solidFill>
                <a:srgbClr val="ABB8DF"/>
              </a:solidFill>
              <a:ln>
                <a:noFill/>
              </a:ln>
              <a:effectLst/>
            </c:spPr>
            <c:extLst>
              <c:ext xmlns:c16="http://schemas.microsoft.com/office/drawing/2014/chart" uri="{C3380CC4-5D6E-409C-BE32-E72D297353CC}">
                <c16:uniqueId val="{0000000B-7B47-4B92-BB69-CAC8DC9136B5}"/>
              </c:ext>
            </c:extLst>
          </c:dPt>
          <c:dLbls>
            <c:dLbl>
              <c:idx val="0"/>
              <c:layout>
                <c:manualLayout>
                  <c:x val="0.15765881218999159"/>
                  <c:y val="-5.3800693969247367E-2"/>
                </c:manualLayout>
              </c:layout>
              <c:tx>
                <c:rich>
                  <a:bodyPr/>
                  <a:lstStyle/>
                  <a:p>
                    <a:fld id="{5CD71F52-A9AB-45A7-98EF-9FCE267CA140}" type="CATEGORYNAME">
                      <a:rPr lang="en-US" b="1"/>
                      <a:pPr/>
                      <a:t>[NOM DE CATÉGORIE]</a:t>
                    </a:fld>
                    <a:r>
                      <a:rPr lang="en-US" baseline="0"/>
                      <a:t>
</a:t>
                    </a:r>
                    <a:fld id="{612B1CC8-18B9-4B1B-8B75-1959141E620F}" type="VALUE">
                      <a:rPr lang="en-US" baseline="0"/>
                      <a:pPr/>
                      <a:t>[VALEUR]</a:t>
                    </a:fld>
                    <a:r>
                      <a:rPr lang="en-US" baseline="0"/>
                      <a:t>
</a:t>
                    </a:r>
                    <a:fld id="{CCB4A041-E6A6-4B31-BC64-8604572CD1DE}"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B47-4B92-BB69-CAC8DC9136B5}"/>
                </c:ext>
              </c:extLst>
            </c:dLbl>
            <c:dLbl>
              <c:idx val="1"/>
              <c:layout>
                <c:manualLayout>
                  <c:x val="0.1299381656986312"/>
                  <c:y val="3.5309773582665162E-2"/>
                </c:manualLayout>
              </c:layout>
              <c:tx>
                <c:rich>
                  <a:bodyPr/>
                  <a:lstStyle/>
                  <a:p>
                    <a:fld id="{682747F2-61B0-42F1-AF4D-D692C0B8566B}" type="CATEGORYNAME">
                      <a:rPr lang="en-US" b="1"/>
                      <a:pPr/>
                      <a:t>[NOM DE CATÉGORIE]</a:t>
                    </a:fld>
                    <a:r>
                      <a:rPr lang="en-US" baseline="0"/>
                      <a:t>
</a:t>
                    </a:r>
                    <a:fld id="{28BD71D4-A431-4F7C-94E6-F97D97EA6563}" type="VALUE">
                      <a:rPr lang="en-US" baseline="0"/>
                      <a:pPr/>
                      <a:t>[VALEUR]</a:t>
                    </a:fld>
                    <a:r>
                      <a:rPr lang="en-US" baseline="0"/>
                      <a:t>
</a:t>
                    </a:r>
                    <a:fld id="{3B6A7199-7F80-4CBE-A072-7F221820D34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7B47-4B92-BB69-CAC8DC9136B5}"/>
                </c:ext>
              </c:extLst>
            </c:dLbl>
            <c:dLbl>
              <c:idx val="2"/>
              <c:layout>
                <c:manualLayout>
                  <c:x val="0.16221984165508929"/>
                  <c:y val="7.444530058235432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DE4EE49-C378-45E6-8AAC-4F5D2B43885D}" type="CATEGORYNAME">
                      <a:rPr lang="en-US" b="1"/>
                      <a:pPr>
                        <a:defRPr/>
                      </a:pPr>
                      <a:t>[NOM DE CATÉGORIE]</a:t>
                    </a:fld>
                    <a:r>
                      <a:rPr lang="en-US" baseline="0"/>
                      <a:t>
</a:t>
                    </a:r>
                    <a:fld id="{23F82B3A-803B-46A6-B83C-1F9C15FE4DC8}" type="VALUE">
                      <a:rPr lang="en-US" baseline="0"/>
                      <a:pPr>
                        <a:defRPr/>
                      </a:pPr>
                      <a:t>[VALEUR]</a:t>
                    </a:fld>
                    <a:r>
                      <a:rPr lang="en-US" baseline="0"/>
                      <a:t>
</a:t>
                    </a:r>
                    <a:fld id="{2EBACD87-686F-4075-8DB3-883EBF1AABED}"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1589785274704429"/>
                      <c:h val="0.30998918347330251"/>
                    </c:manualLayout>
                  </c15:layout>
                  <c15:dlblFieldTable/>
                  <c15:showDataLabelsRange val="0"/>
                </c:ext>
                <c:ext xmlns:c16="http://schemas.microsoft.com/office/drawing/2014/chart" uri="{C3380CC4-5D6E-409C-BE32-E72D297353CC}">
                  <c16:uniqueId val="{00000005-7B47-4B92-BB69-CAC8DC9136B5}"/>
                </c:ext>
              </c:extLst>
            </c:dLbl>
            <c:dLbl>
              <c:idx val="3"/>
              <c:layout>
                <c:manualLayout>
                  <c:x val="-0.11161419189974839"/>
                  <c:y val="3.140076508434465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E6E72DC-379A-446D-9A2D-30AE2443B43D}" type="CATEGORYNAME">
                      <a:rPr lang="en-US" b="1"/>
                      <a:pPr>
                        <a:defRPr/>
                      </a:pPr>
                      <a:t>[NOM DE CATÉGORIE]</a:t>
                    </a:fld>
                    <a:r>
                      <a:rPr lang="en-US" baseline="0"/>
                      <a:t>
</a:t>
                    </a:r>
                    <a:fld id="{1168208C-A127-4723-8695-03D85CF4D809}" type="VALUE">
                      <a:rPr lang="en-US" baseline="0"/>
                      <a:pPr>
                        <a:defRPr/>
                      </a:pPr>
                      <a:t>[VALEUR]</a:t>
                    </a:fld>
                    <a:r>
                      <a:rPr lang="en-US" baseline="0"/>
                      <a:t>
</a:t>
                    </a:r>
                    <a:fld id="{E9E08B8B-6B3B-4678-B1F9-F9EF7E531F5C}"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2192819660880772"/>
                      <c:h val="0.38581432922774112"/>
                    </c:manualLayout>
                  </c15:layout>
                  <c15:dlblFieldTable/>
                  <c15:showDataLabelsRange val="0"/>
                </c:ext>
                <c:ext xmlns:c16="http://schemas.microsoft.com/office/drawing/2014/chart" uri="{C3380CC4-5D6E-409C-BE32-E72D297353CC}">
                  <c16:uniqueId val="{00000007-7B47-4B92-BB69-CAC8DC9136B5}"/>
                </c:ext>
              </c:extLst>
            </c:dLbl>
            <c:dLbl>
              <c:idx val="4"/>
              <c:layout>
                <c:manualLayout>
                  <c:x val="-0.14397214945684014"/>
                  <c:y val="-7.8082817909196231E-2"/>
                </c:manualLayout>
              </c:layout>
              <c:tx>
                <c:rich>
                  <a:bodyPr/>
                  <a:lstStyle/>
                  <a:p>
                    <a:fld id="{9D962CE4-D035-40AC-A9A1-0AB3371FB174}" type="CATEGORYNAME">
                      <a:rPr lang="en-US" b="1"/>
                      <a:pPr/>
                      <a:t>[NOM DE CATÉGORIE]</a:t>
                    </a:fld>
                    <a:r>
                      <a:rPr lang="en-US" baseline="0"/>
                      <a:t>
</a:t>
                    </a:r>
                    <a:fld id="{E1E42D6D-EE82-4D1F-B8B6-74E734C849EE}" type="VALUE">
                      <a:rPr lang="en-US" baseline="0"/>
                      <a:pPr/>
                      <a:t>[VALEUR]</a:t>
                    </a:fld>
                    <a:r>
                      <a:rPr lang="en-US" baseline="0"/>
                      <a:t>
</a:t>
                    </a:r>
                    <a:fld id="{90967DFC-908C-4E90-8C36-732DBFDF671A}"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27219382456147767"/>
                      <c:h val="0.25101405546041278"/>
                    </c:manualLayout>
                  </c15:layout>
                  <c15:dlblFieldTable/>
                  <c15:showDataLabelsRange val="0"/>
                </c:ext>
                <c:ext xmlns:c16="http://schemas.microsoft.com/office/drawing/2014/chart" uri="{C3380CC4-5D6E-409C-BE32-E72D297353CC}">
                  <c16:uniqueId val="{00000009-7B47-4B92-BB69-CAC8DC9136B5}"/>
                </c:ext>
              </c:extLst>
            </c:dLbl>
            <c:dLbl>
              <c:idx val="5"/>
              <c:layout>
                <c:manualLayout>
                  <c:x val="7.6118401597955687E-2"/>
                  <c:y val="-0.14739565833043378"/>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25FAF470-F1BD-46E0-A189-5BF7A2219694}" type="CATEGORYNAME">
                      <a:rPr lang="en-US" b="1">
                        <a:solidFill>
                          <a:schemeClr val="tx1"/>
                        </a:solidFill>
                      </a:rPr>
                      <a:pPr>
                        <a:defRPr>
                          <a:solidFill>
                            <a:schemeClr val="tx1"/>
                          </a:solidFill>
                        </a:defRPr>
                      </a:pPr>
                      <a:t>[NOM DE CATÉGORIE]</a:t>
                    </a:fld>
                    <a:r>
                      <a:rPr lang="en-US" baseline="0">
                        <a:solidFill>
                          <a:schemeClr val="tx1"/>
                        </a:solidFill>
                      </a:rPr>
                      <a:t>
</a:t>
                    </a:r>
                    <a:fld id="{8AA180F3-9F2C-47A0-AF7D-5FDEBE89E2CA}" type="VALUE">
                      <a:rPr lang="en-US" baseline="0">
                        <a:solidFill>
                          <a:schemeClr val="tx1"/>
                        </a:solidFill>
                      </a:rPr>
                      <a:pPr>
                        <a:defRPr>
                          <a:solidFill>
                            <a:schemeClr val="tx1"/>
                          </a:solidFill>
                        </a:defRPr>
                      </a:pPr>
                      <a:t>[VALEUR]</a:t>
                    </a:fld>
                    <a:r>
                      <a:rPr lang="en-US" baseline="0">
                        <a:solidFill>
                          <a:schemeClr val="tx1"/>
                        </a:solidFill>
                      </a:rPr>
                      <a:t>
</a:t>
                    </a:r>
                    <a:fld id="{CF8798BA-46D8-473F-BA3A-1FCC2510429E}" type="PERCENTAGE">
                      <a:rPr lang="en-US" baseline="0">
                        <a:solidFill>
                          <a:schemeClr val="tx1"/>
                        </a:solidFill>
                      </a:rPr>
                      <a:pPr>
                        <a:defRPr>
                          <a:solidFill>
                            <a:schemeClr val="tx1"/>
                          </a:solidFill>
                        </a:defRPr>
                      </a:pPr>
                      <a:t>[POURCENTAGE]</a:t>
                    </a:fld>
                    <a:endParaRPr lang="en-US" baseline="0">
                      <a:solidFill>
                        <a:schemeClr val="tx1"/>
                      </a:solidFill>
                    </a:endParaRPr>
                  </a:p>
                </c:rich>
              </c:tx>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7B47-4B92-BB69-CAC8DC9136B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Marne!$I$44:$I$49</c:f>
              <c:strCache>
                <c:ptCount val="6"/>
                <c:pt idx="0">
                  <c:v>Autres déchets</c:v>
                </c:pt>
                <c:pt idx="1">
                  <c:v>Biodéchets</c:v>
                </c:pt>
                <c:pt idx="2">
                  <c:v>Matières végétales</c:v>
                </c:pt>
                <c:pt idx="3">
                  <c:v>Effluents d'élevage</c:v>
                </c:pt>
                <c:pt idx="4">
                  <c:v>Déchets Industriels</c:v>
                </c:pt>
                <c:pt idx="5">
                  <c:v>Boues de STEP</c:v>
                </c:pt>
              </c:strCache>
            </c:strRef>
          </c:cat>
          <c:val>
            <c:numRef>
              <c:f>Marne!$J$44:$J$49</c:f>
              <c:numCache>
                <c:formatCode>#\ ##0" t"</c:formatCode>
                <c:ptCount val="6"/>
                <c:pt idx="0">
                  <c:v>97578</c:v>
                </c:pt>
                <c:pt idx="1">
                  <c:v>2372</c:v>
                </c:pt>
                <c:pt idx="2">
                  <c:v>244973</c:v>
                </c:pt>
                <c:pt idx="3">
                  <c:v>131312</c:v>
                </c:pt>
                <c:pt idx="4">
                  <c:v>134318</c:v>
                </c:pt>
                <c:pt idx="5">
                  <c:v>1391</c:v>
                </c:pt>
              </c:numCache>
            </c:numRef>
          </c:val>
          <c:extLst>
            <c:ext xmlns:c16="http://schemas.microsoft.com/office/drawing/2014/chart" uri="{C3380CC4-5D6E-409C-BE32-E72D297353CC}">
              <c16:uniqueId val="{0000000C-7B47-4B92-BB69-CAC8DC9136B5}"/>
            </c:ext>
          </c:extLst>
        </c:ser>
        <c:dLbls>
          <c:showLegendKey val="0"/>
          <c:showVal val="1"/>
          <c:showCatName val="0"/>
          <c:showSerName val="0"/>
          <c:showPercent val="0"/>
          <c:showBubbleSize val="0"/>
          <c:showLeaderLines val="0"/>
        </c:dLbls>
        <c:firstSliceAng val="3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5598208332377"/>
          <c:y val="3.0733649333189287E-2"/>
          <c:w val="0.71609696161817549"/>
          <c:h val="0.85821999712441643"/>
        </c:manualLayout>
      </c:layout>
      <c:barChart>
        <c:barDir val="col"/>
        <c:grouping val="stacked"/>
        <c:varyColors val="0"/>
        <c:ser>
          <c:idx val="0"/>
          <c:order val="0"/>
          <c:tx>
            <c:strRef>
              <c:f>Marne!$I$56</c:f>
              <c:strCache>
                <c:ptCount val="1"/>
                <c:pt idx="0">
                  <c:v>Autres déchets</c:v>
                </c:pt>
              </c:strCache>
            </c:strRef>
          </c:tx>
          <c:spPr>
            <a:solidFill>
              <a:srgbClr val="DDDDDD"/>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Marne!$J$55:$M$55</c:f>
              <c:numCache>
                <c:formatCode>General</c:formatCode>
                <c:ptCount val="4"/>
                <c:pt idx="0">
                  <c:v>2020</c:v>
                </c:pt>
                <c:pt idx="1">
                  <c:v>2021</c:v>
                </c:pt>
                <c:pt idx="2">
                  <c:v>2022</c:v>
                </c:pt>
                <c:pt idx="3">
                  <c:v>2023</c:v>
                </c:pt>
              </c:numCache>
            </c:numRef>
          </c:cat>
          <c:val>
            <c:numRef>
              <c:f>Marne!$J$56:$M$56</c:f>
              <c:numCache>
                <c:formatCode>#\ ##0" t"</c:formatCode>
                <c:ptCount val="4"/>
                <c:pt idx="0">
                  <c:v>6690</c:v>
                </c:pt>
                <c:pt idx="1">
                  <c:v>92101</c:v>
                </c:pt>
                <c:pt idx="2">
                  <c:v>28193</c:v>
                </c:pt>
                <c:pt idx="3">
                  <c:v>97578</c:v>
                </c:pt>
              </c:numCache>
            </c:numRef>
          </c:val>
          <c:extLst>
            <c:ext xmlns:c16="http://schemas.microsoft.com/office/drawing/2014/chart" uri="{C3380CC4-5D6E-409C-BE32-E72D297353CC}">
              <c16:uniqueId val="{00000000-461E-47D1-833B-D5947E93A4D4}"/>
            </c:ext>
          </c:extLst>
        </c:ser>
        <c:ser>
          <c:idx val="1"/>
          <c:order val="1"/>
          <c:tx>
            <c:strRef>
              <c:f>Marne!$I$57</c:f>
              <c:strCache>
                <c:ptCount val="1"/>
                <c:pt idx="0">
                  <c:v>Biodéchets</c:v>
                </c:pt>
              </c:strCache>
            </c:strRef>
          </c:tx>
          <c:spPr>
            <a:solidFill>
              <a:srgbClr val="C8D6A7"/>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Marne!$J$55:$M$55</c:f>
              <c:numCache>
                <c:formatCode>General</c:formatCode>
                <c:ptCount val="4"/>
                <c:pt idx="0">
                  <c:v>2020</c:v>
                </c:pt>
                <c:pt idx="1">
                  <c:v>2021</c:v>
                </c:pt>
                <c:pt idx="2">
                  <c:v>2022</c:v>
                </c:pt>
                <c:pt idx="3">
                  <c:v>2023</c:v>
                </c:pt>
              </c:numCache>
            </c:numRef>
          </c:cat>
          <c:val>
            <c:numRef>
              <c:f>Marne!$J$57:$M$57</c:f>
              <c:numCache>
                <c:formatCode>#\ ##0" t"</c:formatCode>
                <c:ptCount val="4"/>
                <c:pt idx="0">
                  <c:v>4958</c:v>
                </c:pt>
                <c:pt idx="1">
                  <c:v>2220</c:v>
                </c:pt>
                <c:pt idx="2">
                  <c:v>738</c:v>
                </c:pt>
                <c:pt idx="3">
                  <c:v>2372</c:v>
                </c:pt>
              </c:numCache>
            </c:numRef>
          </c:val>
          <c:extLst>
            <c:ext xmlns:c16="http://schemas.microsoft.com/office/drawing/2014/chart" uri="{C3380CC4-5D6E-409C-BE32-E72D297353CC}">
              <c16:uniqueId val="{00000001-461E-47D1-833B-D5947E93A4D4}"/>
            </c:ext>
          </c:extLst>
        </c:ser>
        <c:ser>
          <c:idx val="2"/>
          <c:order val="2"/>
          <c:tx>
            <c:strRef>
              <c:f>Marne!$I$58</c:f>
              <c:strCache>
                <c:ptCount val="1"/>
                <c:pt idx="0">
                  <c:v>Matières végétales</c:v>
                </c:pt>
              </c:strCache>
            </c:strRef>
          </c:tx>
          <c:spPr>
            <a:solidFill>
              <a:srgbClr val="80D5C6"/>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Marne!$J$55:$M$55</c:f>
              <c:numCache>
                <c:formatCode>General</c:formatCode>
                <c:ptCount val="4"/>
                <c:pt idx="0">
                  <c:v>2020</c:v>
                </c:pt>
                <c:pt idx="1">
                  <c:v>2021</c:v>
                </c:pt>
                <c:pt idx="2">
                  <c:v>2022</c:v>
                </c:pt>
                <c:pt idx="3">
                  <c:v>2023</c:v>
                </c:pt>
              </c:numCache>
            </c:numRef>
          </c:cat>
          <c:val>
            <c:numRef>
              <c:f>Marne!$J$58:$M$58</c:f>
              <c:numCache>
                <c:formatCode>#\ ##0" t"</c:formatCode>
                <c:ptCount val="4"/>
                <c:pt idx="0">
                  <c:v>87888</c:v>
                </c:pt>
                <c:pt idx="1">
                  <c:v>149981</c:v>
                </c:pt>
                <c:pt idx="2">
                  <c:v>205462</c:v>
                </c:pt>
                <c:pt idx="3">
                  <c:v>244973</c:v>
                </c:pt>
              </c:numCache>
            </c:numRef>
          </c:val>
          <c:extLst>
            <c:ext xmlns:c16="http://schemas.microsoft.com/office/drawing/2014/chart" uri="{C3380CC4-5D6E-409C-BE32-E72D297353CC}">
              <c16:uniqueId val="{00000002-461E-47D1-833B-D5947E93A4D4}"/>
            </c:ext>
          </c:extLst>
        </c:ser>
        <c:ser>
          <c:idx val="3"/>
          <c:order val="3"/>
          <c:tx>
            <c:strRef>
              <c:f>Marne!$I$59</c:f>
              <c:strCache>
                <c:ptCount val="1"/>
                <c:pt idx="0">
                  <c:v>Effluents d'élevage</c:v>
                </c:pt>
              </c:strCache>
            </c:strRef>
          </c:tx>
          <c:spPr>
            <a:solidFill>
              <a:srgbClr val="D1B4A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Marne!$J$55:$M$55</c:f>
              <c:numCache>
                <c:formatCode>General</c:formatCode>
                <c:ptCount val="4"/>
                <c:pt idx="0">
                  <c:v>2020</c:v>
                </c:pt>
                <c:pt idx="1">
                  <c:v>2021</c:v>
                </c:pt>
                <c:pt idx="2">
                  <c:v>2022</c:v>
                </c:pt>
                <c:pt idx="3">
                  <c:v>2023</c:v>
                </c:pt>
              </c:numCache>
            </c:numRef>
          </c:cat>
          <c:val>
            <c:numRef>
              <c:f>Marne!$J$59:$M$59</c:f>
              <c:numCache>
                <c:formatCode>#\ ##0" t"</c:formatCode>
                <c:ptCount val="4"/>
                <c:pt idx="0">
                  <c:v>86019</c:v>
                </c:pt>
                <c:pt idx="1">
                  <c:v>97667</c:v>
                </c:pt>
                <c:pt idx="2">
                  <c:v>125734</c:v>
                </c:pt>
                <c:pt idx="3">
                  <c:v>131312</c:v>
                </c:pt>
              </c:numCache>
            </c:numRef>
          </c:val>
          <c:extLst>
            <c:ext xmlns:c16="http://schemas.microsoft.com/office/drawing/2014/chart" uri="{C3380CC4-5D6E-409C-BE32-E72D297353CC}">
              <c16:uniqueId val="{00000003-461E-47D1-833B-D5947E93A4D4}"/>
            </c:ext>
          </c:extLst>
        </c:ser>
        <c:ser>
          <c:idx val="4"/>
          <c:order val="4"/>
          <c:tx>
            <c:strRef>
              <c:f>Marne!$I$60</c:f>
              <c:strCache>
                <c:ptCount val="1"/>
                <c:pt idx="0">
                  <c:v>Déchets Industriels</c:v>
                </c:pt>
              </c:strCache>
            </c:strRef>
          </c:tx>
          <c:spPr>
            <a:solidFill>
              <a:srgbClr val="FEE7A0"/>
            </a:solidFill>
            <a:ln>
              <a:noFill/>
            </a:ln>
            <a:effectLst/>
          </c:spPr>
          <c:invertIfNegative val="0"/>
          <c:dLbls>
            <c:numFmt formatCode="#\ ###\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Marne!$J$55:$M$55</c:f>
              <c:numCache>
                <c:formatCode>General</c:formatCode>
                <c:ptCount val="4"/>
                <c:pt idx="0">
                  <c:v>2020</c:v>
                </c:pt>
                <c:pt idx="1">
                  <c:v>2021</c:v>
                </c:pt>
                <c:pt idx="2">
                  <c:v>2022</c:v>
                </c:pt>
                <c:pt idx="3">
                  <c:v>2023</c:v>
                </c:pt>
              </c:numCache>
            </c:numRef>
          </c:cat>
          <c:val>
            <c:numRef>
              <c:f>Marne!$J$60:$M$60</c:f>
              <c:numCache>
                <c:formatCode>#\ ##0" t"</c:formatCode>
                <c:ptCount val="4"/>
                <c:pt idx="0">
                  <c:v>50026</c:v>
                </c:pt>
                <c:pt idx="1">
                  <c:v>95734</c:v>
                </c:pt>
                <c:pt idx="2">
                  <c:v>112938</c:v>
                </c:pt>
                <c:pt idx="3">
                  <c:v>134318</c:v>
                </c:pt>
              </c:numCache>
            </c:numRef>
          </c:val>
          <c:extLst>
            <c:ext xmlns:c16="http://schemas.microsoft.com/office/drawing/2014/chart" uri="{C3380CC4-5D6E-409C-BE32-E72D297353CC}">
              <c16:uniqueId val="{00000004-461E-47D1-833B-D5947E93A4D4}"/>
            </c:ext>
          </c:extLst>
        </c:ser>
        <c:ser>
          <c:idx val="5"/>
          <c:order val="5"/>
          <c:tx>
            <c:strRef>
              <c:f>Marne!$I$61</c:f>
              <c:strCache>
                <c:ptCount val="1"/>
                <c:pt idx="0">
                  <c:v>Boues de STEP</c:v>
                </c:pt>
              </c:strCache>
            </c:strRef>
          </c:tx>
          <c:spPr>
            <a:solidFill>
              <a:srgbClr val="ABB8DF"/>
            </a:solidFill>
            <a:ln>
              <a:noFill/>
            </a:ln>
            <a:effectLst/>
          </c:spPr>
          <c:invertIfNegative val="0"/>
          <c:dLbls>
            <c:numFmt formatCode="#\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Marne!$J$55:$M$55</c:f>
              <c:numCache>
                <c:formatCode>General</c:formatCode>
                <c:ptCount val="4"/>
                <c:pt idx="0">
                  <c:v>2020</c:v>
                </c:pt>
                <c:pt idx="1">
                  <c:v>2021</c:v>
                </c:pt>
                <c:pt idx="2">
                  <c:v>2022</c:v>
                </c:pt>
                <c:pt idx="3">
                  <c:v>2023</c:v>
                </c:pt>
              </c:numCache>
            </c:numRef>
          </c:cat>
          <c:val>
            <c:numRef>
              <c:f>Marne!$J$61:$M$61</c:f>
              <c:numCache>
                <c:formatCode>#\ ##0" t"</c:formatCode>
                <c:ptCount val="4"/>
                <c:pt idx="0">
                  <c:v>0</c:v>
                </c:pt>
                <c:pt idx="1">
                  <c:v>0</c:v>
                </c:pt>
                <c:pt idx="2">
                  <c:v>0</c:v>
                </c:pt>
                <c:pt idx="3">
                  <c:v>1391</c:v>
                </c:pt>
              </c:numCache>
            </c:numRef>
          </c:val>
          <c:extLst>
            <c:ext xmlns:c16="http://schemas.microsoft.com/office/drawing/2014/chart" uri="{C3380CC4-5D6E-409C-BE32-E72D297353CC}">
              <c16:uniqueId val="{00000005-461E-47D1-833B-D5947E93A4D4}"/>
            </c:ext>
          </c:extLst>
        </c:ser>
        <c:ser>
          <c:idx val="6"/>
          <c:order val="6"/>
          <c:tx>
            <c:strRef>
              <c:f>Marne!$I$62</c:f>
              <c:strCache>
                <c:ptCount val="1"/>
              </c:strCache>
            </c:strRef>
          </c:tx>
          <c:spPr>
            <a:no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Marne!$J$55:$M$55</c:f>
              <c:numCache>
                <c:formatCode>General</c:formatCode>
                <c:ptCount val="4"/>
                <c:pt idx="0">
                  <c:v>2020</c:v>
                </c:pt>
                <c:pt idx="1">
                  <c:v>2021</c:v>
                </c:pt>
                <c:pt idx="2">
                  <c:v>2022</c:v>
                </c:pt>
                <c:pt idx="3">
                  <c:v>2023</c:v>
                </c:pt>
              </c:numCache>
            </c:numRef>
          </c:cat>
          <c:val>
            <c:numRef>
              <c:f>Marne!$J$62:$M$62</c:f>
              <c:numCache>
                <c:formatCode>#\ ##0" t"</c:formatCode>
                <c:ptCount val="4"/>
                <c:pt idx="0">
                  <c:v>235581</c:v>
                </c:pt>
                <c:pt idx="1">
                  <c:v>437703</c:v>
                </c:pt>
                <c:pt idx="2">
                  <c:v>473065</c:v>
                </c:pt>
                <c:pt idx="3">
                  <c:v>611944</c:v>
                </c:pt>
              </c:numCache>
            </c:numRef>
          </c:val>
          <c:extLst>
            <c:ext xmlns:c16="http://schemas.microsoft.com/office/drawing/2014/chart" uri="{C3380CC4-5D6E-409C-BE32-E72D297353CC}">
              <c16:uniqueId val="{00000006-461E-47D1-833B-D5947E93A4D4}"/>
            </c:ext>
          </c:extLst>
        </c:ser>
        <c:dLbls>
          <c:dLblPos val="ctr"/>
          <c:showLegendKey val="0"/>
          <c:showVal val="1"/>
          <c:showCatName val="0"/>
          <c:showSerName val="0"/>
          <c:showPercent val="0"/>
          <c:showBubbleSize val="0"/>
        </c:dLbls>
        <c:gapWidth val="70"/>
        <c:overlap val="100"/>
        <c:axId val="1184674767"/>
        <c:axId val="1184675727"/>
      </c:barChart>
      <c:catAx>
        <c:axId val="1184674767"/>
        <c:scaling>
          <c:orientation val="minMax"/>
        </c:scaling>
        <c:delete val="0"/>
        <c:axPos val="b"/>
        <c:numFmt formatCode="General" sourceLinked="1"/>
        <c:majorTickMark val="none"/>
        <c:minorTickMark val="none"/>
        <c:tickLblPos val="low"/>
        <c:spPr>
          <a:noFill/>
          <a:ln w="9525" cap="flat" cmpd="sng" algn="ctr">
            <a:solidFill>
              <a:srgbClr val="DDDDDD"/>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5727"/>
        <c:crosses val="autoZero"/>
        <c:auto val="1"/>
        <c:lblAlgn val="ctr"/>
        <c:lblOffset val="100"/>
        <c:noMultiLvlLbl val="0"/>
      </c:catAx>
      <c:valAx>
        <c:axId val="1184675727"/>
        <c:scaling>
          <c:orientation val="minMax"/>
          <c:max val="650000"/>
          <c:min val="0"/>
        </c:scaling>
        <c:delete val="0"/>
        <c:axPos val="l"/>
        <c:majorGridlines>
          <c:spPr>
            <a:ln w="9525" cap="flat" cmpd="sng" algn="ctr">
              <a:solidFill>
                <a:srgbClr val="DDDDDD"/>
              </a:solidFill>
              <a:round/>
            </a:ln>
            <a:effectLst/>
          </c:spPr>
        </c:majorGridlines>
        <c:numFmt formatCode="###\ ###\ ##0&quot; 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4767"/>
        <c:crosses val="autoZero"/>
        <c:crossBetween val="between"/>
      </c:valAx>
      <c:spPr>
        <a:noFill/>
        <a:ln>
          <a:noFill/>
        </a:ln>
        <a:effectLst/>
      </c:spPr>
    </c:plotArea>
    <c:legend>
      <c:legendPos val="r"/>
      <c:layout>
        <c:manualLayout>
          <c:xMode val="edge"/>
          <c:yMode val="edge"/>
          <c:x val="0.8230899319794146"/>
          <c:y val="0.14019527780077121"/>
          <c:w val="0.16844199769177429"/>
          <c:h val="0.505891992875623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46872848718967"/>
          <c:y val="9.0048670317375845E-2"/>
          <c:w val="0.52602895301758423"/>
          <c:h val="0.8483390815707354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222-4ECF-B80E-7C769BCAEFF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22-4ECF-B80E-7C769BCAEFF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222-4ECF-B80E-7C769BCAEFF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222-4ECF-B80E-7C769BCAEFF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222-4ECF-B80E-7C769BCAEFF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222-4ECF-B80E-7C769BCAEFF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222-4ECF-B80E-7C769BCAEFF2}"/>
              </c:ext>
            </c:extLst>
          </c:dPt>
          <c:dLbls>
            <c:dLbl>
              <c:idx val="0"/>
              <c:layout>
                <c:manualLayout>
                  <c:x val="-0.11182507769776281"/>
                  <c:y val="-0.25322148838174369"/>
                </c:manualLayout>
              </c:layout>
              <c:tx>
                <c:rich>
                  <a:bodyPr/>
                  <a:lstStyle/>
                  <a:p>
                    <a:fld id="{EFDF5460-8366-4007-AAE1-74DD2E0F8DED}" type="CATEGORYNAME">
                      <a:rPr lang="en-US" b="1"/>
                      <a:pPr/>
                      <a:t>[NOM DE CATÉGORIE]</a:t>
                    </a:fld>
                    <a:endParaRPr lang="en-US" b="1" baseline="0"/>
                  </a:p>
                  <a:p>
                    <a:fld id="{0AFE0473-D135-47C7-8D02-1E9711D6F521}"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A222-4ECF-B80E-7C769BCAEFF2}"/>
                </c:ext>
              </c:extLst>
            </c:dLbl>
            <c:dLbl>
              <c:idx val="1"/>
              <c:layout>
                <c:manualLayout>
                  <c:x val="0.10151663071122811"/>
                  <c:y val="-0.42953029150691391"/>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18B894E6-6851-4FBA-A296-0CA5B92884B1}" type="CATEGORYNAME">
                      <a:rPr lang="en-US" b="1">
                        <a:solidFill>
                          <a:schemeClr val="bg1"/>
                        </a:solidFill>
                      </a:rPr>
                      <a:pPr>
                        <a:defRPr sz="1050">
                          <a:solidFill>
                            <a:schemeClr val="bg1"/>
                          </a:solidFill>
                        </a:defRPr>
                      </a:pPr>
                      <a:t>[NOM DE CATÉGORIE]</a:t>
                    </a:fld>
                    <a:r>
                      <a:rPr lang="en-US" baseline="0">
                        <a:solidFill>
                          <a:schemeClr val="bg1"/>
                        </a:solidFill>
                      </a:rPr>
                      <a:t>
</a:t>
                    </a:r>
                    <a:fld id="{2B401F70-4775-4086-B407-F057F09BB1CE}"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5897789783332575"/>
                      <c:h val="0.30298650366428376"/>
                    </c:manualLayout>
                  </c15:layout>
                  <c15:dlblFieldTable/>
                  <c15:showDataLabelsRange val="0"/>
                </c:ext>
                <c:ext xmlns:c16="http://schemas.microsoft.com/office/drawing/2014/chart" uri="{C3380CC4-5D6E-409C-BE32-E72D297353CC}">
                  <c16:uniqueId val="{00000003-A222-4ECF-B80E-7C769BCAEFF2}"/>
                </c:ext>
              </c:extLst>
            </c:dLbl>
            <c:dLbl>
              <c:idx val="2"/>
              <c:layout>
                <c:manualLayout>
                  <c:x val="-0.14676436919783234"/>
                  <c:y val="-0.13123632756668566"/>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63F2DC3F-A8B7-448A-8369-DA0FB61807E6}" type="CATEGORYNAME">
                      <a:rPr lang="en-US" b="1">
                        <a:solidFill>
                          <a:schemeClr val="bg1"/>
                        </a:solidFill>
                      </a:rPr>
                      <a:pPr>
                        <a:defRPr sz="1050">
                          <a:solidFill>
                            <a:schemeClr val="bg1"/>
                          </a:solidFill>
                        </a:defRPr>
                      </a:pPr>
                      <a:t>[NOM DE CATÉGORIE]</a:t>
                    </a:fld>
                    <a:r>
                      <a:rPr lang="en-US" baseline="0">
                        <a:solidFill>
                          <a:schemeClr val="bg1"/>
                        </a:solidFill>
                      </a:rPr>
                      <a:t>
</a:t>
                    </a:r>
                    <a:fld id="{949E9BBF-E5FE-4BD4-8CED-8DD8C7E510D0}"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A222-4ECF-B80E-7C769BCAEFF2}"/>
                </c:ext>
              </c:extLst>
            </c:dLbl>
            <c:dLbl>
              <c:idx val="3"/>
              <c:layout>
                <c:manualLayout>
                  <c:x val="0.20295042083251091"/>
                  <c:y val="8.5923150009217575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D5213594-2B03-4170-B669-AA598D08B410}" type="CATEGORYNAME">
                      <a:rPr lang="en-US" b="1">
                        <a:solidFill>
                          <a:schemeClr val="tx1"/>
                        </a:solidFill>
                      </a:rPr>
                      <a:pPr>
                        <a:defRPr sz="1050">
                          <a:solidFill>
                            <a:schemeClr val="tx1"/>
                          </a:solidFill>
                        </a:defRPr>
                      </a:pPr>
                      <a:t>[NOM DE CATÉGORIE]</a:t>
                    </a:fld>
                    <a:r>
                      <a:rPr lang="en-US" baseline="0">
                        <a:solidFill>
                          <a:schemeClr val="tx1"/>
                        </a:solidFill>
                      </a:rPr>
                      <a:t>
</a:t>
                    </a:r>
                    <a:fld id="{2C941C69-4E39-40CB-AA46-24327B6A4F9B}" type="VALUE">
                      <a:rPr lang="en-US" baseline="0">
                        <a:solidFill>
                          <a:schemeClr val="tx1"/>
                        </a:solidFill>
                      </a:rPr>
                      <a:pPr>
                        <a:defRPr sz="1050">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3989084479584075"/>
                      <c:h val="0.15227704091038347"/>
                    </c:manualLayout>
                  </c15:layout>
                  <c15:dlblFieldTable/>
                  <c15:showDataLabelsRange val="0"/>
                </c:ext>
                <c:ext xmlns:c16="http://schemas.microsoft.com/office/drawing/2014/chart" uri="{C3380CC4-5D6E-409C-BE32-E72D297353CC}">
                  <c16:uniqueId val="{00000007-A222-4ECF-B80E-7C769BCAEFF2}"/>
                </c:ext>
              </c:extLst>
            </c:dLbl>
            <c:dLbl>
              <c:idx val="4"/>
              <c:layout>
                <c:manualLayout>
                  <c:x val="-0.51283763036112251"/>
                  <c:y val="0.26675267253855151"/>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5A8689BC-682C-4F9F-B862-C28968DFA77F}" type="CATEGORYNAME">
                      <a:rPr lang="en-US" b="1">
                        <a:solidFill>
                          <a:schemeClr val="bg1"/>
                        </a:solidFill>
                      </a:rPr>
                      <a:pPr>
                        <a:defRPr sz="1050">
                          <a:solidFill>
                            <a:schemeClr val="bg1"/>
                          </a:solidFill>
                        </a:defRPr>
                      </a:pPr>
                      <a:t>[NOM DE CATÉGORIE]</a:t>
                    </a:fld>
                    <a:r>
                      <a:rPr lang="en-US" baseline="0">
                        <a:solidFill>
                          <a:schemeClr val="bg1"/>
                        </a:solidFill>
                      </a:rPr>
                      <a:t>
</a:t>
                    </a:r>
                    <a:fld id="{ABDA055B-0829-4754-8091-6698C35C9292}"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81919485888522"/>
                      <c:h val="0.22130664240490033"/>
                    </c:manualLayout>
                  </c15:layout>
                  <c15:dlblFieldTable/>
                  <c15:showDataLabelsRange val="0"/>
                </c:ext>
                <c:ext xmlns:c16="http://schemas.microsoft.com/office/drawing/2014/chart" uri="{C3380CC4-5D6E-409C-BE32-E72D297353CC}">
                  <c16:uniqueId val="{00000009-A222-4ECF-B80E-7C769BCAEFF2}"/>
                </c:ext>
              </c:extLst>
            </c:dLbl>
            <c:dLbl>
              <c:idx val="5"/>
              <c:layout>
                <c:manualLayout>
                  <c:x val="0.22349789531679942"/>
                  <c:y val="-0.25293749734108262"/>
                </c:manualLayout>
              </c:layout>
              <c:tx>
                <c:rich>
                  <a:bodyPr/>
                  <a:lstStyle/>
                  <a:p>
                    <a:fld id="{34552021-41BE-4881-8270-415E068CF67D}" type="CATEGORYNAME">
                      <a:rPr lang="en-US" b="1">
                        <a:solidFill>
                          <a:sysClr val="windowText" lastClr="000000"/>
                        </a:solidFill>
                      </a:rPr>
                      <a:pPr/>
                      <a:t>[NOM DE CATÉGORIE]</a:t>
                    </a:fld>
                    <a:endParaRPr lang="en-US" b="1" baseline="0">
                      <a:solidFill>
                        <a:sysClr val="windowText" lastClr="000000"/>
                      </a:solidFill>
                    </a:endParaRPr>
                  </a:p>
                  <a:p>
                    <a:fld id="{344486CA-755C-490A-8293-277D0391F628}" type="VALUE">
                      <a:rPr lang="en-US">
                        <a:solidFill>
                          <a:sysClr val="windowText" lastClr="000000"/>
                        </a:solidFill>
                      </a:rPr>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A222-4ECF-B80E-7C769BCAEFF2}"/>
                </c:ext>
              </c:extLst>
            </c:dLbl>
            <c:dLbl>
              <c:idx val="6"/>
              <c:layout>
                <c:manualLayout>
                  <c:x val="-0.49943666084854216"/>
                  <c:y val="6.3928958204430175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67F804B9-34CE-4D19-998E-60422DC4F52D}" type="CATEGORYNAME">
                      <a:rPr lang="en-US" b="1">
                        <a:solidFill>
                          <a:schemeClr val="bg1"/>
                        </a:solidFill>
                      </a:rPr>
                      <a:pPr>
                        <a:defRPr sz="1050">
                          <a:solidFill>
                            <a:schemeClr val="bg1"/>
                          </a:solidFill>
                        </a:defRPr>
                      </a:pPr>
                      <a:t>[NOM DE CATÉGORIE]</a:t>
                    </a:fld>
                    <a:endParaRPr lang="en-US" b="1" baseline="0">
                      <a:solidFill>
                        <a:schemeClr val="bg1"/>
                      </a:solidFill>
                    </a:endParaRPr>
                  </a:p>
                  <a:p>
                    <a:pPr>
                      <a:defRPr sz="1050">
                        <a:solidFill>
                          <a:schemeClr val="bg1"/>
                        </a:solidFill>
                      </a:defRPr>
                    </a:pPr>
                    <a:fld id="{7FCBD030-D4F3-4CAD-841B-EC22D7511747}" type="VALUE">
                      <a:rPr lang="en-US">
                        <a:solidFill>
                          <a:schemeClr val="bg1"/>
                        </a:solidFill>
                      </a:rPr>
                      <a:pPr>
                        <a:defRPr sz="1050">
                          <a:solidFill>
                            <a:schemeClr val="bg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A222-4ECF-B80E-7C769BCAEFF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Marne!$A$111:$A$117</c:f>
              <c:strCache>
                <c:ptCount val="7"/>
                <c:pt idx="0">
                  <c:v>Epandage</c:v>
                </c:pt>
                <c:pt idx="1">
                  <c:v>Compostage</c:v>
                </c:pt>
                <c:pt idx="2">
                  <c:v>STEP</c:v>
                </c:pt>
                <c:pt idx="3">
                  <c:v>Incinération</c:v>
                </c:pt>
                <c:pt idx="4">
                  <c:v>Valorisation matière</c:v>
                </c:pt>
                <c:pt idx="5">
                  <c:v>Stockage</c:v>
                </c:pt>
                <c:pt idx="6">
                  <c:v>Autre ou non précisé</c:v>
                </c:pt>
              </c:strCache>
            </c:strRef>
          </c:cat>
          <c:val>
            <c:numRef>
              <c:f>Marne!$C$111:$C$117</c:f>
              <c:numCache>
                <c:formatCode>0%</c:formatCode>
                <c:ptCount val="7"/>
                <c:pt idx="0">
                  <c:v>0.98451037732140212</c:v>
                </c:pt>
                <c:pt idx="1">
                  <c:v>0</c:v>
                </c:pt>
                <c:pt idx="2">
                  <c:v>0</c:v>
                </c:pt>
                <c:pt idx="3">
                  <c:v>1.5120678132172872E-2</c:v>
                </c:pt>
                <c:pt idx="4">
                  <c:v>0</c:v>
                </c:pt>
                <c:pt idx="5">
                  <c:v>3.6894454642501809E-4</c:v>
                </c:pt>
                <c:pt idx="6">
                  <c:v>0</c:v>
                </c:pt>
              </c:numCache>
            </c:numRef>
          </c:val>
          <c:extLst>
            <c:ext xmlns:c16="http://schemas.microsoft.com/office/drawing/2014/chart" uri="{C3380CC4-5D6E-409C-BE32-E72D297353CC}">
              <c16:uniqueId val="{0000000E-A222-4ECF-B80E-7C769BCAEFF2}"/>
            </c:ext>
          </c:extLst>
        </c:ser>
        <c:dLbls>
          <c:showLegendKey val="0"/>
          <c:showVal val="1"/>
          <c:showCatName val="0"/>
          <c:showSerName val="0"/>
          <c:showPercent val="0"/>
          <c:showBubbleSize val="0"/>
          <c:showLeaderLines val="0"/>
        </c:dLbls>
        <c:firstSliceAng val="11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Marne!$B$165</c:f>
              <c:strCache>
                <c:ptCount val="1"/>
                <c:pt idx="0">
                  <c:v>Cumul d'électricité vendue (Gwh él)</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Marne!$A$166:$A$188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Marne!$B$166:$B$188</c:f>
              <c:numCache>
                <c:formatCode>0</c:formatCode>
                <c:ptCount val="23"/>
                <c:pt idx="0">
                  <c:v>0</c:v>
                </c:pt>
                <c:pt idx="1">
                  <c:v>0</c:v>
                </c:pt>
                <c:pt idx="2">
                  <c:v>0</c:v>
                </c:pt>
                <c:pt idx="3">
                  <c:v>0</c:v>
                </c:pt>
                <c:pt idx="4">
                  <c:v>0</c:v>
                </c:pt>
                <c:pt idx="5">
                  <c:v>0</c:v>
                </c:pt>
                <c:pt idx="6">
                  <c:v>0</c:v>
                </c:pt>
                <c:pt idx="7">
                  <c:v>0</c:v>
                </c:pt>
                <c:pt idx="8">
                  <c:v>0</c:v>
                </c:pt>
                <c:pt idx="9">
                  <c:v>0</c:v>
                </c:pt>
                <c:pt idx="10">
                  <c:v>0</c:v>
                </c:pt>
                <c:pt idx="11">
                  <c:v>1.5780000000000001</c:v>
                </c:pt>
                <c:pt idx="12">
                  <c:v>1.5780000000000001</c:v>
                </c:pt>
                <c:pt idx="13">
                  <c:v>3.4089999999999998</c:v>
                </c:pt>
                <c:pt idx="14">
                  <c:v>22.331999999999997</c:v>
                </c:pt>
                <c:pt idx="15">
                  <c:v>22.331999999999997</c:v>
                </c:pt>
                <c:pt idx="16">
                  <c:v>22.331999999999997</c:v>
                </c:pt>
                <c:pt idx="17">
                  <c:v>34.263999999999996</c:v>
                </c:pt>
                <c:pt idx="18">
                  <c:v>42.515999999999998</c:v>
                </c:pt>
                <c:pt idx="19">
                  <c:v>42.515999999999998</c:v>
                </c:pt>
                <c:pt idx="20">
                  <c:v>46.364999999999995</c:v>
                </c:pt>
                <c:pt idx="21">
                  <c:v>46.364999999999995</c:v>
                </c:pt>
                <c:pt idx="22">
                  <c:v>46.364999999999995</c:v>
                </c:pt>
              </c:numCache>
            </c:numRef>
          </c:val>
          <c:extLst>
            <c:ext xmlns:c16="http://schemas.microsoft.com/office/drawing/2014/chart" uri="{C3380CC4-5D6E-409C-BE32-E72D297353CC}">
              <c16:uniqueId val="{00000000-8D4F-4D14-989D-F84502A80A7A}"/>
            </c:ext>
          </c:extLst>
        </c:ser>
        <c:ser>
          <c:idx val="2"/>
          <c:order val="1"/>
          <c:tx>
            <c:strRef>
              <c:f>Marne!$C$165</c:f>
              <c:strCache>
                <c:ptCount val="1"/>
                <c:pt idx="0">
                  <c:v>Cumul de biométhane injecté (GWh PCS)</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Marne!$A$166:$A$188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Marne!$C$166:$C$188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42.604999999999997</c:v>
                </c:pt>
                <c:pt idx="18">
                  <c:v>42.604999999999997</c:v>
                </c:pt>
                <c:pt idx="19">
                  <c:v>118.89599999999999</c:v>
                </c:pt>
                <c:pt idx="20">
                  <c:v>236.964</c:v>
                </c:pt>
                <c:pt idx="21">
                  <c:v>310.21899999999999</c:v>
                </c:pt>
                <c:pt idx="22">
                  <c:v>337.09699999999998</c:v>
                </c:pt>
              </c:numCache>
            </c:numRef>
          </c:val>
          <c:extLst>
            <c:ext xmlns:c16="http://schemas.microsoft.com/office/drawing/2014/chart" uri="{C3380CC4-5D6E-409C-BE32-E72D297353CC}">
              <c16:uniqueId val="{00000001-8D4F-4D14-989D-F84502A80A7A}"/>
            </c:ext>
          </c:extLst>
        </c:ser>
        <c:dLbls>
          <c:dLblPos val="outEnd"/>
          <c:showLegendKey val="0"/>
          <c:showVal val="1"/>
          <c:showCatName val="0"/>
          <c:showSerName val="0"/>
          <c:showPercent val="0"/>
          <c:showBubbleSize val="0"/>
        </c:dLbls>
        <c:gapWidth val="80"/>
        <c:overlap val="-50"/>
        <c:axId val="207144287"/>
        <c:axId val="207139007"/>
      </c:barChart>
      <c:catAx>
        <c:axId val="20714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207139007"/>
        <c:crosses val="autoZero"/>
        <c:auto val="1"/>
        <c:lblAlgn val="ctr"/>
        <c:lblOffset val="100"/>
        <c:noMultiLvlLbl val="0"/>
      </c:catAx>
      <c:valAx>
        <c:axId val="207139007"/>
        <c:scaling>
          <c:orientation val="minMax"/>
        </c:scaling>
        <c:delete val="0"/>
        <c:axPos val="l"/>
        <c:majorGridlines>
          <c:spPr>
            <a:ln w="9525" cap="flat" cmpd="sng" algn="ctr">
              <a:solidFill>
                <a:srgbClr val="DDDDDD"/>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20714428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1" i="0" u="none" strike="noStrike" kern="1200" baseline="0">
                <a:solidFill>
                  <a:schemeClr val="accent6"/>
                </a:solidFill>
                <a:latin typeface="Marianne" panose="02000000000000000000" pitchFamily="50" charset="0"/>
                <a:ea typeface="+mn-ea"/>
                <a:cs typeface="+mn-cs"/>
              </a:defRPr>
            </a:pPr>
            <a:endParaRPr lang="fr-FR"/>
          </a:p>
        </c:txPr>
      </c:legendEntry>
      <c:legendEntry>
        <c:idx val="1"/>
        <c:txPr>
          <a:bodyPr rot="0" spcFirstLastPara="1" vertOverflow="ellipsis" vert="horz" wrap="square" anchor="ctr" anchorCtr="1"/>
          <a:lstStyle/>
          <a:p>
            <a:pPr>
              <a:defRPr sz="1100" b="1" i="0" u="none" strike="noStrike" kern="1200" baseline="0">
                <a:solidFill>
                  <a:schemeClr val="tx2"/>
                </a:solidFill>
                <a:latin typeface="Marianne" panose="02000000000000000000" pitchFamily="50" charset="0"/>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4481481481482E-2"/>
          <c:y val="5.2970841092349535E-2"/>
          <c:w val="0.60095092592592592"/>
          <c:h val="0.73572327601258125"/>
        </c:manualLayout>
      </c:layout>
      <c:barChart>
        <c:barDir val="col"/>
        <c:grouping val="stacked"/>
        <c:varyColors val="0"/>
        <c:ser>
          <c:idx val="0"/>
          <c:order val="0"/>
          <c:tx>
            <c:strRef>
              <c:f>'Meurthe-et-Moselle'!$D$5</c:f>
              <c:strCache>
                <c:ptCount val="1"/>
                <c:pt idx="0">
                  <c:v>Nombre d'installations (hors démarrage)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'Meurthe-et-Moselle'!$E$4:$G$4</c:f>
              <c:strCache>
                <c:ptCount val="3"/>
                <c:pt idx="0">
                  <c:v>Installations recensées en 2023</c:v>
                </c:pt>
                <c:pt idx="1">
                  <c:v>Ayant répondu à l'enquête</c:v>
                </c:pt>
                <c:pt idx="2">
                  <c:v>Données analysées</c:v>
                </c:pt>
              </c:strCache>
            </c:strRef>
          </c:cat>
          <c:val>
            <c:numRef>
              <c:f>'Meurthe-et-Moselle'!$E$5:$G$5</c:f>
              <c:numCache>
                <c:formatCode>General</c:formatCode>
                <c:ptCount val="3"/>
                <c:pt idx="0">
                  <c:v>37</c:v>
                </c:pt>
                <c:pt idx="1">
                  <c:v>34</c:v>
                </c:pt>
                <c:pt idx="2">
                  <c:v>34</c:v>
                </c:pt>
              </c:numCache>
            </c:numRef>
          </c:val>
          <c:extLst>
            <c:ext xmlns:c16="http://schemas.microsoft.com/office/drawing/2014/chart" uri="{C3380CC4-5D6E-409C-BE32-E72D297353CC}">
              <c16:uniqueId val="{00000000-C4B1-4E2B-B4F5-C21085C3C759}"/>
            </c:ext>
          </c:extLst>
        </c:ser>
        <c:ser>
          <c:idx val="1"/>
          <c:order val="1"/>
          <c:tx>
            <c:strRef>
              <c:f>'Meurthe-et-Moselle'!$D$6</c:f>
              <c:strCache>
                <c:ptCount val="1"/>
                <c:pt idx="0">
                  <c:v>Nombre d'installations (démarrage)</c:v>
                </c:pt>
              </c:strCache>
            </c:strRef>
          </c:tx>
          <c:spPr>
            <a:solidFill>
              <a:schemeClr val="accent2"/>
            </a:solidFill>
            <a:ln>
              <a:noFill/>
            </a:ln>
            <a:effectLst/>
          </c:spPr>
          <c:invertIfNegative val="0"/>
          <c:dLbls>
            <c:numFmt formatCode="[&gt;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'Meurthe-et-Moselle'!$E$4:$G$4</c:f>
              <c:strCache>
                <c:ptCount val="3"/>
                <c:pt idx="0">
                  <c:v>Installations recensées en 2023</c:v>
                </c:pt>
                <c:pt idx="1">
                  <c:v>Ayant répondu à l'enquête</c:v>
                </c:pt>
                <c:pt idx="2">
                  <c:v>Données analysées</c:v>
                </c:pt>
              </c:strCache>
            </c:strRef>
          </c:cat>
          <c:val>
            <c:numRef>
              <c:f>'Meurthe-et-Moselle'!$E$6:$G$6</c:f>
              <c:numCache>
                <c:formatCode>General</c:formatCode>
                <c:ptCount val="3"/>
                <c:pt idx="0">
                  <c:v>0</c:v>
                </c:pt>
                <c:pt idx="1">
                  <c:v>0</c:v>
                </c:pt>
                <c:pt idx="2">
                  <c:v>0</c:v>
                </c:pt>
              </c:numCache>
            </c:numRef>
          </c:val>
          <c:extLst>
            <c:ext xmlns:c16="http://schemas.microsoft.com/office/drawing/2014/chart" uri="{C3380CC4-5D6E-409C-BE32-E72D297353CC}">
              <c16:uniqueId val="{00000001-C4B1-4E2B-B4F5-C21085C3C759}"/>
            </c:ext>
          </c:extLst>
        </c:ser>
        <c:ser>
          <c:idx val="3"/>
          <c:order val="2"/>
          <c:tx>
            <c:strRef>
              <c:f>'Meurthe-et-Moselle'!$D$7</c:f>
              <c:strCache>
                <c:ptCount val="1"/>
                <c:pt idx="0">
                  <c:v>Données complétées</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'Meurthe-et-Moselle'!$E$4:$G$4</c:f>
              <c:strCache>
                <c:ptCount val="3"/>
                <c:pt idx="0">
                  <c:v>Installations recensées en 2023</c:v>
                </c:pt>
                <c:pt idx="1">
                  <c:v>Ayant répondu à l'enquête</c:v>
                </c:pt>
                <c:pt idx="2">
                  <c:v>Données analysées</c:v>
                </c:pt>
              </c:strCache>
            </c:strRef>
          </c:cat>
          <c:val>
            <c:numRef>
              <c:f>'Meurthe-et-Moselle'!$E$7:$G$7</c:f>
              <c:numCache>
                <c:formatCode>General</c:formatCode>
                <c:ptCount val="3"/>
                <c:pt idx="0">
                  <c:v>0</c:v>
                </c:pt>
                <c:pt idx="1">
                  <c:v>0</c:v>
                </c:pt>
                <c:pt idx="2">
                  <c:v>2</c:v>
                </c:pt>
              </c:numCache>
            </c:numRef>
          </c:val>
          <c:extLst>
            <c:ext xmlns:c16="http://schemas.microsoft.com/office/drawing/2014/chart" uri="{C3380CC4-5D6E-409C-BE32-E72D297353CC}">
              <c16:uniqueId val="{00000002-C4B1-4E2B-B4F5-C21085C3C759}"/>
            </c:ext>
          </c:extLst>
        </c:ser>
        <c:ser>
          <c:idx val="2"/>
          <c:order val="3"/>
          <c:tx>
            <c:strRef>
              <c:f>'Meurthe-et-Moselle'!$D$8</c:f>
              <c:strCache>
                <c:ptCount val="1"/>
                <c:pt idx="0">
                  <c:v>Total</c:v>
                </c:pt>
              </c:strCache>
            </c:strRef>
          </c:tx>
          <c:spPr>
            <a:noFill/>
            <a:ln>
              <a:noFill/>
            </a:ln>
            <a:effectLst/>
          </c:spPr>
          <c:invertIfNegative val="0"/>
          <c:dLbls>
            <c:dLbl>
              <c:idx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B1-4E2B-B4F5-C21085C3C759}"/>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B1-4E2B-B4F5-C21085C3C759}"/>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B1-4E2B-B4F5-C21085C3C759}"/>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'Meurthe-et-Moselle'!$E$4:$G$4</c:f>
              <c:strCache>
                <c:ptCount val="3"/>
                <c:pt idx="0">
                  <c:v>Installations recensées en 2023</c:v>
                </c:pt>
                <c:pt idx="1">
                  <c:v>Ayant répondu à l'enquête</c:v>
                </c:pt>
                <c:pt idx="2">
                  <c:v>Données analysées</c:v>
                </c:pt>
              </c:strCache>
            </c:strRef>
          </c:cat>
          <c:val>
            <c:numRef>
              <c:f>'Meurthe-et-Moselle'!$E$8:$G$8</c:f>
              <c:numCache>
                <c:formatCode>General</c:formatCode>
                <c:ptCount val="3"/>
                <c:pt idx="0">
                  <c:v>37</c:v>
                </c:pt>
                <c:pt idx="1">
                  <c:v>34</c:v>
                </c:pt>
                <c:pt idx="2">
                  <c:v>36</c:v>
                </c:pt>
              </c:numCache>
            </c:numRef>
          </c:val>
          <c:extLst>
            <c:ext xmlns:c16="http://schemas.microsoft.com/office/drawing/2014/chart" uri="{C3380CC4-5D6E-409C-BE32-E72D297353CC}">
              <c16:uniqueId val="{00000006-C4B1-4E2B-B4F5-C21085C3C759}"/>
            </c:ext>
          </c:extLst>
        </c:ser>
        <c:dLbls>
          <c:dLblPos val="ctr"/>
          <c:showLegendKey val="0"/>
          <c:showVal val="1"/>
          <c:showCatName val="0"/>
          <c:showSerName val="0"/>
          <c:showPercent val="0"/>
          <c:showBubbleSize val="0"/>
        </c:dLbls>
        <c:gapWidth val="150"/>
        <c:overlap val="100"/>
        <c:axId val="664379439"/>
        <c:axId val="668485360"/>
      </c:barChart>
      <c:catAx>
        <c:axId val="664379439"/>
        <c:scaling>
          <c:orientation val="minMax"/>
        </c:scaling>
        <c:delete val="0"/>
        <c:axPos val="b"/>
        <c:numFmt formatCode="General" sourceLinked="1"/>
        <c:majorTickMark val="none"/>
        <c:minorTickMark val="none"/>
        <c:tickLblPos val="nextTo"/>
        <c:spPr>
          <a:noFill/>
          <a:ln w="9525" cap="flat" cmpd="sng" algn="ctr">
            <a:solidFill>
              <a:srgbClr val="DDDDDD"/>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8485360"/>
        <c:crosses val="autoZero"/>
        <c:auto val="1"/>
        <c:lblAlgn val="ctr"/>
        <c:lblOffset val="100"/>
        <c:noMultiLvlLbl val="0"/>
      </c:catAx>
      <c:valAx>
        <c:axId val="668485360"/>
        <c:scaling>
          <c:orientation val="minMax"/>
          <c:max val="40"/>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4379439"/>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9965444444444447"/>
          <c:y val="0.2011924523188455"/>
          <c:w val="0.28623444444444446"/>
          <c:h val="0.696898737970589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FDCF41"/>
          </a:solidFill>
          <a:ln w="19050">
            <a:solidFill>
              <a:schemeClr val="lt1"/>
            </a:solidFill>
          </a:ln>
          <a:effectLst/>
        </c:spPr>
        <c:dLbl>
          <c:idx val="0"/>
          <c:layout>
            <c:manualLayout>
              <c:x val="-0.1027777777777778"/>
              <c:y val="-0.1203703703703704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2"/>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3"/>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4"/>
        <c:spPr>
          <a:solidFill>
            <a:srgbClr val="FF8D7E"/>
          </a:solidFill>
          <a:ln w="19050">
            <a:solidFill>
              <a:schemeClr val="lt1"/>
            </a:solidFill>
          </a:ln>
          <a:effectLst/>
        </c:spPr>
        <c:dLbl>
          <c:idx val="0"/>
          <c:layout>
            <c:manualLayout>
              <c:x val="-0.18472222222222226"/>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3797222222222223"/>
                  <c:h val="0.18409740449110529"/>
                </c:manualLayout>
              </c15:layout>
            </c:ext>
          </c:extLst>
        </c:dLbl>
      </c:pivotFmt>
      <c:pivotFmt>
        <c:idx val="5"/>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8"/>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9"/>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0.35002153910244921"/>
          <c:y val="0.2539274936709574"/>
          <c:w val="0.30895390530902861"/>
          <c:h val="0.56153487313544503"/>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A97-456D-BABF-2BF5563F1149}"/>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3A97-456D-BABF-2BF5563F1149}"/>
              </c:ext>
            </c:extLst>
          </c:dPt>
          <c:dPt>
            <c:idx val="2"/>
            <c:bubble3D val="0"/>
            <c:spPr>
              <a:solidFill>
                <a:schemeClr val="bg2"/>
              </a:solidFill>
              <a:ln w="19050">
                <a:solidFill>
                  <a:schemeClr val="lt1"/>
                </a:solidFill>
              </a:ln>
              <a:effectLst/>
            </c:spPr>
            <c:extLst>
              <c:ext xmlns:c16="http://schemas.microsoft.com/office/drawing/2014/chart" uri="{C3380CC4-5D6E-409C-BE32-E72D297353CC}">
                <c16:uniqueId val="{00000005-3A97-456D-BABF-2BF5563F1149}"/>
              </c:ext>
            </c:extLst>
          </c:dPt>
          <c:dPt>
            <c:idx val="3"/>
            <c:bubble3D val="0"/>
            <c:spPr>
              <a:solidFill>
                <a:srgbClr val="FDCF41"/>
              </a:solidFill>
              <a:ln w="19050">
                <a:solidFill>
                  <a:schemeClr val="lt1"/>
                </a:solidFill>
              </a:ln>
              <a:effectLst/>
            </c:spPr>
            <c:extLst>
              <c:ext xmlns:c16="http://schemas.microsoft.com/office/drawing/2014/chart" uri="{C3380CC4-5D6E-409C-BE32-E72D297353CC}">
                <c16:uniqueId val="{00000007-3A97-456D-BABF-2BF5563F1149}"/>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3A97-456D-BABF-2BF5563F1149}"/>
              </c:ext>
            </c:extLst>
          </c:dPt>
          <c:dLbls>
            <c:dLbl>
              <c:idx val="0"/>
              <c:layout>
                <c:manualLayout>
                  <c:x val="-0.17241379310344832"/>
                  <c:y val="-4.9492738402039261E-3"/>
                </c:manualLayout>
              </c:layout>
              <c:tx>
                <c:rich>
                  <a:bodyPr/>
                  <a:lstStyle/>
                  <a:p>
                    <a:fld id="{8FC7A2DB-9789-4AF6-9812-954C063B8C1F}" type="CATEGORYNAME">
                      <a:rPr lang="en-US" b="1"/>
                      <a:pPr/>
                      <a:t>[NOM DE CATÉGORIE]</a:t>
                    </a:fld>
                    <a:r>
                      <a:rPr lang="en-US" baseline="0"/>
                      <a:t>
</a:t>
                    </a:r>
                    <a:fld id="{45BC05C4-0315-4455-968F-1BDB8BB19107}" type="VALUE">
                      <a:rPr lang="en-US" baseline="0"/>
                      <a:pPr/>
                      <a:t>[VALEUR]</a:t>
                    </a:fld>
                    <a:r>
                      <a:rPr lang="en-US" baseline="0"/>
                      <a:t>
</a:t>
                    </a:r>
                    <a:fld id="{D1EEAFDD-C38D-4B02-A5C8-AE5E33E2593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A97-456D-BABF-2BF5563F1149}"/>
                </c:ext>
              </c:extLst>
            </c:dLbl>
            <c:dLbl>
              <c:idx val="1"/>
              <c:layout>
                <c:manualLayout>
                  <c:x val="-0.16235632183908047"/>
                  <c:y val="-0.10393475064428244"/>
                </c:manualLayout>
              </c:layout>
              <c:tx>
                <c:rich>
                  <a:bodyPr/>
                  <a:lstStyle/>
                  <a:p>
                    <a:fld id="{B1B08C83-DED2-4F88-B35A-9244EC23B164}" type="CATEGORYNAME">
                      <a:rPr lang="en-US" b="1"/>
                      <a:pPr/>
                      <a:t>[NOM DE CATÉGORIE]</a:t>
                    </a:fld>
                    <a:r>
                      <a:rPr lang="en-US" baseline="0"/>
                      <a:t>
</a:t>
                    </a:r>
                    <a:fld id="{F8D3604B-8D6C-4EF9-962E-CC07AF27FF04}" type="VALUE">
                      <a:rPr lang="en-US" baseline="0"/>
                      <a:pPr/>
                      <a:t>[VALEUR]</a:t>
                    </a:fld>
                    <a:r>
                      <a:rPr lang="en-US" baseline="0"/>
                      <a:t>
</a:t>
                    </a:r>
                    <a:fld id="{59493FCE-E535-4612-B0DD-74679D5D43E1}"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39143678160919543"/>
                      <c:h val="0.30319251545089249"/>
                    </c:manualLayout>
                  </c15:layout>
                  <c15:dlblFieldTable/>
                  <c15:showDataLabelsRange val="0"/>
                </c:ext>
                <c:ext xmlns:c16="http://schemas.microsoft.com/office/drawing/2014/chart" uri="{C3380CC4-5D6E-409C-BE32-E72D297353CC}">
                  <c16:uniqueId val="{00000003-3A97-456D-BABF-2BF5563F1149}"/>
                </c:ext>
              </c:extLst>
            </c:dLbl>
            <c:dLbl>
              <c:idx val="2"/>
              <c:layout>
                <c:manualLayout>
                  <c:x val="0.40804597701149425"/>
                  <c:y val="-5.9391286082447106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3A97-456D-BABF-2BF5563F1149}"/>
                </c:ext>
              </c:extLst>
            </c:dLbl>
            <c:dLbl>
              <c:idx val="3"/>
              <c:layout>
                <c:manualLayout>
                  <c:x val="0.11206896551724138"/>
                  <c:y val="-0.11878257216489421"/>
                </c:manualLayout>
              </c:layout>
              <c:tx>
                <c:rich>
                  <a:bodyPr/>
                  <a:lstStyle/>
                  <a:p>
                    <a:fld id="{35B01B49-9A3A-4CD5-A1F5-6A5483BE79E5}" type="CATEGORYNAME">
                      <a:rPr lang="en-US" b="1"/>
                      <a:pPr/>
                      <a:t>[NOM DE CATÉGORIE]</a:t>
                    </a:fld>
                    <a:r>
                      <a:rPr lang="en-US" baseline="0"/>
                      <a:t>
</a:t>
                    </a:r>
                    <a:fld id="{8EDA106A-25FD-4119-8C30-1747BC8F478C}" type="VALUE">
                      <a:rPr lang="en-US" baseline="0"/>
                      <a:pPr/>
                      <a:t>[VALEUR]</a:t>
                    </a:fld>
                    <a:r>
                      <a:rPr lang="en-US" baseline="0"/>
                      <a:t>
</a:t>
                    </a:r>
                    <a:fld id="{2BB41481-00D9-4E3C-8E4D-FFDFBEBC3E12}"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3A97-456D-BABF-2BF5563F1149}"/>
                </c:ext>
              </c:extLst>
            </c:dLbl>
            <c:dLbl>
              <c:idx val="4"/>
              <c:layout>
                <c:manualLayout>
                  <c:x val="0.12931034482758622"/>
                  <c:y val="6.9289833762854955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3A97-456D-BABF-2BF5563F114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Ardennes!$A$44:$A$48</c:f>
              <c:strCache>
                <c:ptCount val="5"/>
                <c:pt idx="0">
                  <c:v>À la ferme</c:v>
                </c:pt>
                <c:pt idx="1">
                  <c:v>Centralisée/Territoriale</c:v>
                </c:pt>
                <c:pt idx="2">
                  <c:v>Couverture de fosse</c:v>
                </c:pt>
                <c:pt idx="3">
                  <c:v>Industrie</c:v>
                </c:pt>
                <c:pt idx="4">
                  <c:v>Station d'épuration</c:v>
                </c:pt>
              </c:strCache>
            </c:strRef>
          </c:cat>
          <c:val>
            <c:numRef>
              <c:f>Ardennes!$B$44:$B$48</c:f>
              <c:numCache>
                <c:formatCode>#\ ##0" t"</c:formatCode>
                <c:ptCount val="5"/>
                <c:pt idx="0">
                  <c:v>633034</c:v>
                </c:pt>
                <c:pt idx="1">
                  <c:v>23503</c:v>
                </c:pt>
                <c:pt idx="2">
                  <c:v>0</c:v>
                </c:pt>
                <c:pt idx="3">
                  <c:v>309327</c:v>
                </c:pt>
                <c:pt idx="4">
                  <c:v>0</c:v>
                </c:pt>
              </c:numCache>
            </c:numRef>
          </c:val>
          <c:extLst>
            <c:ext xmlns:c16="http://schemas.microsoft.com/office/drawing/2014/chart" uri="{C3380CC4-5D6E-409C-BE32-E72D297353CC}">
              <c16:uniqueId val="{0000000A-3A97-456D-BABF-2BF5563F1149}"/>
            </c:ext>
          </c:extLst>
        </c:ser>
        <c:dLbls>
          <c:showLegendKey val="0"/>
          <c:showVal val="1"/>
          <c:showCatName val="0"/>
          <c:showSerName val="0"/>
          <c:showPercent val="0"/>
          <c:showBubbleSize val="0"/>
          <c:showLeaderLines val="0"/>
        </c:dLbls>
        <c:firstSliceAng val="108"/>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81207051546297E-2"/>
          <c:y val="4.9420662322715747E-2"/>
          <c:w val="0.59102932259000129"/>
          <c:h val="0.67718441639343829"/>
        </c:manualLayout>
      </c:layout>
      <c:barChart>
        <c:barDir val="col"/>
        <c:grouping val="stacked"/>
        <c:varyColors val="0"/>
        <c:ser>
          <c:idx val="0"/>
          <c:order val="0"/>
          <c:tx>
            <c:strRef>
              <c:f>'Meurthe-et-Moselle'!$C$34</c:f>
              <c:strCache>
                <c:ptCount val="1"/>
                <c:pt idx="0">
                  <c:v>À la ferme</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'Meurthe-et-Moselle'!$B$35:$B$39</c:f>
              <c:strCache>
                <c:ptCount val="5"/>
                <c:pt idx="0">
                  <c:v>&lt;2016</c:v>
                </c:pt>
                <c:pt idx="1">
                  <c:v>2016-2018</c:v>
                </c:pt>
                <c:pt idx="2">
                  <c:v>2019-2020</c:v>
                </c:pt>
                <c:pt idx="3">
                  <c:v>2021-2022</c:v>
                </c:pt>
                <c:pt idx="4">
                  <c:v>2023</c:v>
                </c:pt>
              </c:strCache>
            </c:strRef>
          </c:cat>
          <c:val>
            <c:numRef>
              <c:f>'Meurthe-et-Moselle'!$C$35:$C$39</c:f>
              <c:numCache>
                <c:formatCode>General</c:formatCode>
                <c:ptCount val="5"/>
                <c:pt idx="0">
                  <c:v>10</c:v>
                </c:pt>
                <c:pt idx="1">
                  <c:v>2</c:v>
                </c:pt>
                <c:pt idx="2">
                  <c:v>10</c:v>
                </c:pt>
                <c:pt idx="3">
                  <c:v>9</c:v>
                </c:pt>
                <c:pt idx="4">
                  <c:v>0</c:v>
                </c:pt>
              </c:numCache>
            </c:numRef>
          </c:val>
          <c:extLst>
            <c:ext xmlns:c16="http://schemas.microsoft.com/office/drawing/2014/chart" uri="{C3380CC4-5D6E-409C-BE32-E72D297353CC}">
              <c16:uniqueId val="{00000000-77DC-425F-8EE8-B9830542F3CD}"/>
            </c:ext>
          </c:extLst>
        </c:ser>
        <c:ser>
          <c:idx val="1"/>
          <c:order val="1"/>
          <c:tx>
            <c:strRef>
              <c:f>'Meurthe-et-Moselle'!$D$34</c:f>
              <c:strCache>
                <c:ptCount val="1"/>
                <c:pt idx="0">
                  <c:v>Centralisée/Territoriale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'Meurthe-et-Moselle'!$B$35:$B$39</c:f>
              <c:strCache>
                <c:ptCount val="5"/>
                <c:pt idx="0">
                  <c:v>&lt;2016</c:v>
                </c:pt>
                <c:pt idx="1">
                  <c:v>2016-2018</c:v>
                </c:pt>
                <c:pt idx="2">
                  <c:v>2019-2020</c:v>
                </c:pt>
                <c:pt idx="3">
                  <c:v>2021-2022</c:v>
                </c:pt>
                <c:pt idx="4">
                  <c:v>2023</c:v>
                </c:pt>
              </c:strCache>
            </c:strRef>
          </c:cat>
          <c:val>
            <c:numRef>
              <c:f>'Meurthe-et-Moselle'!$D$35:$D$39</c:f>
              <c:numCache>
                <c:formatCode>General</c:formatCode>
                <c:ptCount val="5"/>
                <c:pt idx="0">
                  <c:v>0</c:v>
                </c:pt>
                <c:pt idx="1">
                  <c:v>2</c:v>
                </c:pt>
                <c:pt idx="2">
                  <c:v>1</c:v>
                </c:pt>
                <c:pt idx="3">
                  <c:v>0</c:v>
                </c:pt>
                <c:pt idx="4">
                  <c:v>0</c:v>
                </c:pt>
              </c:numCache>
            </c:numRef>
          </c:val>
          <c:extLst>
            <c:ext xmlns:c16="http://schemas.microsoft.com/office/drawing/2014/chart" uri="{C3380CC4-5D6E-409C-BE32-E72D297353CC}">
              <c16:uniqueId val="{00000001-77DC-425F-8EE8-B9830542F3CD}"/>
            </c:ext>
          </c:extLst>
        </c:ser>
        <c:ser>
          <c:idx val="2"/>
          <c:order val="2"/>
          <c:tx>
            <c:strRef>
              <c:f>'Meurthe-et-Moselle'!$E$34</c:f>
              <c:strCache>
                <c:ptCount val="1"/>
                <c:pt idx="0">
                  <c:v>Couverture de fosse</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'Meurthe-et-Moselle'!$B$35:$B$39</c:f>
              <c:strCache>
                <c:ptCount val="5"/>
                <c:pt idx="0">
                  <c:v>&lt;2016</c:v>
                </c:pt>
                <c:pt idx="1">
                  <c:v>2016-2018</c:v>
                </c:pt>
                <c:pt idx="2">
                  <c:v>2019-2020</c:v>
                </c:pt>
                <c:pt idx="3">
                  <c:v>2021-2022</c:v>
                </c:pt>
                <c:pt idx="4">
                  <c:v>2023</c:v>
                </c:pt>
              </c:strCache>
            </c:strRef>
          </c:cat>
          <c:val>
            <c:numRef>
              <c:f>'Meurthe-et-Moselle'!$E$35:$E$39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77DC-425F-8EE8-B9830542F3CD}"/>
            </c:ext>
          </c:extLst>
        </c:ser>
        <c:ser>
          <c:idx val="3"/>
          <c:order val="3"/>
          <c:tx>
            <c:strRef>
              <c:f>'Meurthe-et-Moselle'!$F$34</c:f>
              <c:strCache>
                <c:ptCount val="1"/>
                <c:pt idx="0">
                  <c:v>Industrielle</c:v>
                </c:pt>
              </c:strCache>
            </c:strRef>
          </c:tx>
          <c:spPr>
            <a:solidFill>
              <a:srgbClr val="FDCF4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'Meurthe-et-Moselle'!$B$35:$B$39</c:f>
              <c:strCache>
                <c:ptCount val="5"/>
                <c:pt idx="0">
                  <c:v>&lt;2016</c:v>
                </c:pt>
                <c:pt idx="1">
                  <c:v>2016-2018</c:v>
                </c:pt>
                <c:pt idx="2">
                  <c:v>2019-2020</c:v>
                </c:pt>
                <c:pt idx="3">
                  <c:v>2021-2022</c:v>
                </c:pt>
                <c:pt idx="4">
                  <c:v>2023</c:v>
                </c:pt>
              </c:strCache>
            </c:strRef>
          </c:cat>
          <c:val>
            <c:numRef>
              <c:f>'Meurthe-et-Moselle'!$F$35:$F$39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77DC-425F-8EE8-B9830542F3CD}"/>
            </c:ext>
          </c:extLst>
        </c:ser>
        <c:ser>
          <c:idx val="4"/>
          <c:order val="4"/>
          <c:tx>
            <c:strRef>
              <c:f>'Meurthe-et-Moselle'!$G$34</c:f>
              <c:strCache>
                <c:ptCount val="1"/>
                <c:pt idx="0">
                  <c:v>STEP</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'Meurthe-et-Moselle'!$B$35:$B$39</c:f>
              <c:strCache>
                <c:ptCount val="5"/>
                <c:pt idx="0">
                  <c:v>&lt;2016</c:v>
                </c:pt>
                <c:pt idx="1">
                  <c:v>2016-2018</c:v>
                </c:pt>
                <c:pt idx="2">
                  <c:v>2019-2020</c:v>
                </c:pt>
                <c:pt idx="3">
                  <c:v>2021-2022</c:v>
                </c:pt>
                <c:pt idx="4">
                  <c:v>2023</c:v>
                </c:pt>
              </c:strCache>
            </c:strRef>
          </c:cat>
          <c:val>
            <c:numRef>
              <c:f>'Meurthe-et-Moselle'!$G$35:$G$39</c:f>
              <c:numCache>
                <c:formatCode>General</c:formatCode>
                <c:ptCount val="5"/>
                <c:pt idx="0">
                  <c:v>2</c:v>
                </c:pt>
                <c:pt idx="1">
                  <c:v>0</c:v>
                </c:pt>
                <c:pt idx="2">
                  <c:v>0</c:v>
                </c:pt>
                <c:pt idx="3">
                  <c:v>0</c:v>
                </c:pt>
                <c:pt idx="4">
                  <c:v>0</c:v>
                </c:pt>
              </c:numCache>
            </c:numRef>
          </c:val>
          <c:extLst>
            <c:ext xmlns:c16="http://schemas.microsoft.com/office/drawing/2014/chart" uri="{C3380CC4-5D6E-409C-BE32-E72D297353CC}">
              <c16:uniqueId val="{00000004-77DC-425F-8EE8-B9830542F3CD}"/>
            </c:ext>
          </c:extLst>
        </c:ser>
        <c:ser>
          <c:idx val="5"/>
          <c:order val="5"/>
          <c:tx>
            <c:strRef>
              <c:f>'Meurthe-et-Moselle'!$H$34</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'Meurthe-et-Moselle'!$B$35:$B$39</c:f>
              <c:strCache>
                <c:ptCount val="5"/>
                <c:pt idx="0">
                  <c:v>&lt;2016</c:v>
                </c:pt>
                <c:pt idx="1">
                  <c:v>2016-2018</c:v>
                </c:pt>
                <c:pt idx="2">
                  <c:v>2019-2020</c:v>
                </c:pt>
                <c:pt idx="3">
                  <c:v>2021-2022</c:v>
                </c:pt>
                <c:pt idx="4">
                  <c:v>2023</c:v>
                </c:pt>
              </c:strCache>
            </c:strRef>
          </c:cat>
          <c:val>
            <c:numRef>
              <c:f>'Meurthe-et-Moselle'!$H$35:$H$39</c:f>
              <c:numCache>
                <c:formatCode>General</c:formatCode>
                <c:ptCount val="5"/>
                <c:pt idx="0">
                  <c:v>12</c:v>
                </c:pt>
                <c:pt idx="1">
                  <c:v>4</c:v>
                </c:pt>
                <c:pt idx="2">
                  <c:v>11</c:v>
                </c:pt>
                <c:pt idx="3">
                  <c:v>9</c:v>
                </c:pt>
                <c:pt idx="4">
                  <c:v>0</c:v>
                </c:pt>
              </c:numCache>
            </c:numRef>
          </c:val>
          <c:extLst>
            <c:ext xmlns:c16="http://schemas.microsoft.com/office/drawing/2014/chart" uri="{C3380CC4-5D6E-409C-BE32-E72D297353CC}">
              <c16:uniqueId val="{00000005-77DC-425F-8EE8-B9830542F3CD}"/>
            </c:ext>
          </c:extLst>
        </c:ser>
        <c:dLbls>
          <c:dLblPos val="ctr"/>
          <c:showLegendKey val="0"/>
          <c:showVal val="1"/>
          <c:showCatName val="0"/>
          <c:showSerName val="0"/>
          <c:showPercent val="0"/>
          <c:showBubbleSize val="0"/>
        </c:dLbls>
        <c:gapWidth val="150"/>
        <c:overlap val="100"/>
        <c:axId val="1913321168"/>
        <c:axId val="1772606064"/>
        <c:extLst/>
      </c:barChart>
      <c:catAx>
        <c:axId val="1913321168"/>
        <c:scaling>
          <c:orientation val="minMax"/>
        </c:scaling>
        <c:delete val="0"/>
        <c:axPos val="b"/>
        <c:numFmt formatCode="General" sourceLinked="1"/>
        <c:majorTickMark val="none"/>
        <c:minorTickMark val="none"/>
        <c:tickLblPos val="nextTo"/>
        <c:spPr>
          <a:noFill/>
          <a:ln w="9525" cap="flat" cmpd="sng" algn="ctr">
            <a:solidFill>
              <a:srgbClr val="B2B2B2"/>
            </a:solidFill>
            <a:round/>
          </a:ln>
          <a:effectLst/>
        </c:spPr>
        <c:txPr>
          <a:bodyPr rot="-180000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772606064"/>
        <c:crosses val="autoZero"/>
        <c:auto val="1"/>
        <c:lblAlgn val="ctr"/>
        <c:lblOffset val="100"/>
        <c:noMultiLvlLbl val="0"/>
      </c:catAx>
      <c:valAx>
        <c:axId val="1772606064"/>
        <c:scaling>
          <c:orientation val="minMax"/>
          <c:max val="15"/>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913321168"/>
        <c:crosses val="autoZero"/>
        <c:crossBetween val="between"/>
        <c:majorUnit val="2"/>
      </c:valAx>
      <c:spPr>
        <a:noFill/>
        <a:ln>
          <a:noFill/>
        </a:ln>
        <a:effectLst/>
      </c:spPr>
    </c:plotArea>
    <c:legend>
      <c:legendPos val="r"/>
      <c:legendEntry>
        <c:idx val="0"/>
        <c:txPr>
          <a:bodyPr rot="0" spcFirstLastPara="1" vertOverflow="ellipsis" vert="horz" wrap="square" anchor="ctr" anchorCtr="1"/>
          <a:lstStyle/>
          <a:p>
            <a:pPr>
              <a:defRPr sz="11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5173110441163817"/>
          <c:y val="0.24089070529510465"/>
          <c:w val="0.33061618789331793"/>
          <c:h val="0.5699367238413836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FDCF41"/>
          </a:solidFill>
          <a:ln w="19050">
            <a:solidFill>
              <a:schemeClr val="lt1"/>
            </a:solidFill>
          </a:ln>
          <a:effectLst/>
        </c:spPr>
        <c:dLbl>
          <c:idx val="0"/>
          <c:layout>
            <c:manualLayout>
              <c:x val="-0.1027777777777778"/>
              <c:y val="-0.1203703703703704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2"/>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3"/>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4"/>
        <c:spPr>
          <a:solidFill>
            <a:srgbClr val="FF8D7E"/>
          </a:solidFill>
          <a:ln w="19050">
            <a:solidFill>
              <a:schemeClr val="lt1"/>
            </a:solidFill>
          </a:ln>
          <a:effectLst/>
        </c:spPr>
        <c:dLbl>
          <c:idx val="0"/>
          <c:layout>
            <c:manualLayout>
              <c:x val="-0.18472222222222226"/>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3797222222222223"/>
                  <c:h val="0.18409740449110529"/>
                </c:manualLayout>
              </c15:layout>
            </c:ext>
          </c:extLst>
        </c:dLbl>
      </c:pivotFmt>
      <c:pivotFmt>
        <c:idx val="5"/>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8"/>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9"/>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0.35002153910244921"/>
          <c:y val="0.2539274936709574"/>
          <c:w val="0.30895390530902861"/>
          <c:h val="0.56153487313544503"/>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05B-454E-A322-FC1971D7CA11}"/>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305B-454E-A322-FC1971D7CA11}"/>
              </c:ext>
            </c:extLst>
          </c:dPt>
          <c:dPt>
            <c:idx val="2"/>
            <c:bubble3D val="0"/>
            <c:spPr>
              <a:solidFill>
                <a:schemeClr val="bg2"/>
              </a:solidFill>
              <a:ln w="19050">
                <a:solidFill>
                  <a:schemeClr val="lt1"/>
                </a:solidFill>
              </a:ln>
              <a:effectLst/>
            </c:spPr>
            <c:extLst>
              <c:ext xmlns:c16="http://schemas.microsoft.com/office/drawing/2014/chart" uri="{C3380CC4-5D6E-409C-BE32-E72D297353CC}">
                <c16:uniqueId val="{00000005-305B-454E-A322-FC1971D7CA11}"/>
              </c:ext>
            </c:extLst>
          </c:dPt>
          <c:dPt>
            <c:idx val="3"/>
            <c:bubble3D val="0"/>
            <c:spPr>
              <a:solidFill>
                <a:srgbClr val="FDCF41"/>
              </a:solidFill>
              <a:ln w="19050">
                <a:solidFill>
                  <a:schemeClr val="lt1"/>
                </a:solidFill>
              </a:ln>
              <a:effectLst/>
            </c:spPr>
            <c:extLst>
              <c:ext xmlns:c16="http://schemas.microsoft.com/office/drawing/2014/chart" uri="{C3380CC4-5D6E-409C-BE32-E72D297353CC}">
                <c16:uniqueId val="{00000007-305B-454E-A322-FC1971D7CA11}"/>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305B-454E-A322-FC1971D7CA11}"/>
              </c:ext>
            </c:extLst>
          </c:dPt>
          <c:dLbls>
            <c:dLbl>
              <c:idx val="0"/>
              <c:layout>
                <c:manualLayout>
                  <c:x val="-0.1724137313122589"/>
                  <c:y val="9.6790939197838946E-2"/>
                </c:manualLayout>
              </c:layout>
              <c:tx>
                <c:rich>
                  <a:bodyPr/>
                  <a:lstStyle/>
                  <a:p>
                    <a:fld id="{8FC7A2DB-9789-4AF6-9812-954C063B8C1F}" type="CATEGORYNAME">
                      <a:rPr lang="en-US" b="1"/>
                      <a:pPr/>
                      <a:t>[NOM DE CATÉGORIE]</a:t>
                    </a:fld>
                    <a:r>
                      <a:rPr lang="en-US" baseline="0"/>
                      <a:t>
</a:t>
                    </a:r>
                    <a:fld id="{45BC05C4-0315-4455-968F-1BDB8BB19107}" type="VALUE">
                      <a:rPr lang="en-US" baseline="0"/>
                      <a:pPr/>
                      <a:t>[VALEUR]</a:t>
                    </a:fld>
                    <a:r>
                      <a:rPr lang="en-US" baseline="0"/>
                      <a:t>
</a:t>
                    </a:r>
                    <a:fld id="{D1EEAFDD-C38D-4B02-A5C8-AE5E33E2593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05B-454E-A322-FC1971D7CA11}"/>
                </c:ext>
              </c:extLst>
            </c:dLbl>
            <c:dLbl>
              <c:idx val="1"/>
              <c:layout>
                <c:manualLayout>
                  <c:x val="0.12607371074073609"/>
                  <c:y val="-0.195055107916666"/>
                </c:manualLayout>
              </c:layout>
              <c:tx>
                <c:rich>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fld id="{B1B08C83-DED2-4F88-B35A-9244EC23B164}" type="CATEGORYNAME">
                      <a:rPr lang="en-US" b="1"/>
                      <a:pPr>
                        <a:defRPr sz="1050">
                          <a:solidFill>
                            <a:schemeClr val="tx1"/>
                          </a:solidFill>
                        </a:defRPr>
                      </a:pPr>
                      <a:t>[NOM DE CATÉGORIE]</a:t>
                    </a:fld>
                    <a:r>
                      <a:rPr lang="en-US" baseline="0"/>
                      <a:t>
</a:t>
                    </a:r>
                    <a:fld id="{F8D3604B-8D6C-4EF9-962E-CC07AF27FF04}" type="VALUE">
                      <a:rPr lang="en-US" baseline="0"/>
                      <a:pPr>
                        <a:defRPr sz="1050">
                          <a:solidFill>
                            <a:schemeClr val="tx1"/>
                          </a:solidFill>
                        </a:defRPr>
                      </a:pPr>
                      <a:t>[VALEUR]</a:t>
                    </a:fld>
                    <a:r>
                      <a:rPr lang="en-US" baseline="0"/>
                      <a:t>
</a:t>
                    </a:r>
                    <a:fld id="{59493FCE-E535-4612-B0DD-74679D5D43E1}" type="PERCENTAGE">
                      <a:rPr lang="en-US" baseline="0"/>
                      <a:pPr>
                        <a:defRPr sz="1050">
                          <a:solidFill>
                            <a:schemeClr val="tx1"/>
                          </a:solidFill>
                        </a:defRPr>
                      </a:pPr>
                      <a:t>[POURCENTAGE]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38797591805796217"/>
                      <c:h val="0.25232239933732709"/>
                    </c:manualLayout>
                  </c15:layout>
                  <c15:dlblFieldTable/>
                  <c15:showDataLabelsRange val="0"/>
                </c:ext>
                <c:ext xmlns:c16="http://schemas.microsoft.com/office/drawing/2014/chart" uri="{C3380CC4-5D6E-409C-BE32-E72D297353CC}">
                  <c16:uniqueId val="{00000003-305B-454E-A322-FC1971D7CA11}"/>
                </c:ext>
              </c:extLst>
            </c:dLbl>
            <c:dLbl>
              <c:idx val="2"/>
              <c:layout>
                <c:manualLayout>
                  <c:x val="0.40804597701149425"/>
                  <c:y val="-5.9391286082447106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305B-454E-A322-FC1971D7CA11}"/>
                </c:ext>
              </c:extLst>
            </c:dLbl>
            <c:dLbl>
              <c:idx val="3"/>
              <c:layout>
                <c:manualLayout>
                  <c:x val="-0.44549464835777247"/>
                  <c:y val="-0.3249877030597350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5B01B49-9A3A-4CD5-A1F5-6A5483BE79E5}" type="CATEGORYNAME">
                      <a:rPr lang="en-US" b="1">
                        <a:solidFill>
                          <a:schemeClr val="bg1"/>
                        </a:solidFill>
                      </a:rPr>
                      <a:pPr>
                        <a:defRPr sz="1050">
                          <a:solidFill>
                            <a:schemeClr val="bg1"/>
                          </a:solidFill>
                        </a:defRPr>
                      </a:pPr>
                      <a:t>[NOM DE CATÉGORIE]</a:t>
                    </a:fld>
                    <a:r>
                      <a:rPr lang="en-US" baseline="0">
                        <a:solidFill>
                          <a:schemeClr val="bg1"/>
                        </a:solidFill>
                      </a:rPr>
                      <a:t>
</a:t>
                    </a:r>
                    <a:fld id="{8EDA106A-25FD-4119-8C30-1747BC8F478C}" type="VALUE">
                      <a:rPr lang="en-US" baseline="0">
                        <a:solidFill>
                          <a:schemeClr val="bg1"/>
                        </a:solidFill>
                      </a:rPr>
                      <a:pPr>
                        <a:defRPr sz="1050">
                          <a:solidFill>
                            <a:schemeClr val="bg1"/>
                          </a:solidFill>
                        </a:defRPr>
                      </a:pPr>
                      <a:t>[VALEUR]</a:t>
                    </a:fld>
                    <a:r>
                      <a:rPr lang="en-US" baseline="0">
                        <a:solidFill>
                          <a:schemeClr val="bg1"/>
                        </a:solidFill>
                      </a:rPr>
                      <a:t>
</a:t>
                    </a:r>
                    <a:fld id="{2BB41481-00D9-4E3C-8E4D-FFDFBEBC3E12}"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305B-454E-A322-FC1971D7CA11}"/>
                </c:ext>
              </c:extLst>
            </c:dLbl>
            <c:dLbl>
              <c:idx val="4"/>
              <c:layout>
                <c:manualLayout>
                  <c:x val="0.18051511236387932"/>
                  <c:y val="6.433382627908206E-2"/>
                </c:manualLayout>
              </c:layout>
              <c:tx>
                <c:rich>
                  <a:bodyPr/>
                  <a:lstStyle/>
                  <a:p>
                    <a:fld id="{F8085DBA-C28B-4365-BC13-06DC282270BA}" type="CATEGORYNAME">
                      <a:rPr lang="en-US" b="1">
                        <a:solidFill>
                          <a:schemeClr val="tx1"/>
                        </a:solidFill>
                      </a:rPr>
                      <a:pPr/>
                      <a:t>[NOM DE CATÉGORIE]</a:t>
                    </a:fld>
                    <a:r>
                      <a:rPr lang="en-US" baseline="0">
                        <a:solidFill>
                          <a:schemeClr val="tx1"/>
                        </a:solidFill>
                      </a:rPr>
                      <a:t>
</a:t>
                    </a:r>
                    <a:fld id="{DC584986-5152-4AFB-BEAD-8D60B5E1CC7D}" type="VALUE">
                      <a:rPr lang="en-US" baseline="0">
                        <a:solidFill>
                          <a:schemeClr val="tx1"/>
                        </a:solidFill>
                      </a:rPr>
                      <a:pPr/>
                      <a:t>[VALEUR]</a:t>
                    </a:fld>
                    <a:r>
                      <a:rPr lang="en-US" baseline="0">
                        <a:solidFill>
                          <a:schemeClr val="tx1"/>
                        </a:solidFill>
                      </a:rPr>
                      <a:t>
</a:t>
                    </a:r>
                    <a:fld id="{B962E783-3F0D-4835-B81F-0F57186ABDAE}" type="PERCENTAGE">
                      <a:rPr lang="en-US" baseline="0">
                        <a:solidFill>
                          <a:schemeClr val="tx1"/>
                        </a:solidFill>
                      </a:rPr>
                      <a:pPr/>
                      <a:t>[POURCENTAGE]</a:t>
                    </a:fld>
                    <a:endParaRPr lang="en-US" baseline="0">
                      <a:solidFill>
                        <a:schemeClr val="tx1"/>
                      </a:solidFill>
                    </a:endParaRPr>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305B-454E-A322-FC1971D7CA1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'Meurthe-et-Moselle'!$A$44:$A$48</c:f>
              <c:strCache>
                <c:ptCount val="5"/>
                <c:pt idx="0">
                  <c:v>À la ferme</c:v>
                </c:pt>
                <c:pt idx="1">
                  <c:v>Centralisée/Territoriale</c:v>
                </c:pt>
                <c:pt idx="2">
                  <c:v>Couverture de fosse</c:v>
                </c:pt>
                <c:pt idx="3">
                  <c:v>Industrie</c:v>
                </c:pt>
                <c:pt idx="4">
                  <c:v>Station d'épuration</c:v>
                </c:pt>
              </c:strCache>
            </c:strRef>
          </c:cat>
          <c:val>
            <c:numRef>
              <c:f>'Meurthe-et-Moselle'!$B$44:$B$48</c:f>
              <c:numCache>
                <c:formatCode>#\ ##0" t"</c:formatCode>
                <c:ptCount val="5"/>
                <c:pt idx="0">
                  <c:v>487815</c:v>
                </c:pt>
                <c:pt idx="1">
                  <c:v>73200</c:v>
                </c:pt>
                <c:pt idx="2">
                  <c:v>0</c:v>
                </c:pt>
                <c:pt idx="3">
                  <c:v>0</c:v>
                </c:pt>
                <c:pt idx="4">
                  <c:v>129959</c:v>
                </c:pt>
              </c:numCache>
            </c:numRef>
          </c:val>
          <c:extLst>
            <c:ext xmlns:c16="http://schemas.microsoft.com/office/drawing/2014/chart" uri="{C3380CC4-5D6E-409C-BE32-E72D297353CC}">
              <c16:uniqueId val="{0000000A-305B-454E-A322-FC1971D7CA11}"/>
            </c:ext>
          </c:extLst>
        </c:ser>
        <c:dLbls>
          <c:showLegendKey val="0"/>
          <c:showVal val="1"/>
          <c:showCatName val="0"/>
          <c:showSerName val="0"/>
          <c:showPercent val="0"/>
          <c:showBubbleSize val="0"/>
          <c:showLeaderLines val="0"/>
        </c:dLbls>
        <c:firstSliceAng val="108"/>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extLst/>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91074338446568"/>
          <c:y val="0.17260052669410869"/>
          <c:w val="0.35999547628264689"/>
          <c:h val="0.64705803783482807"/>
        </c:manualLayout>
      </c:layout>
      <c:doughnutChart>
        <c:varyColors val="1"/>
        <c:ser>
          <c:idx val="0"/>
          <c:order val="0"/>
          <c:dPt>
            <c:idx val="0"/>
            <c:bubble3D val="0"/>
            <c:spPr>
              <a:solidFill>
                <a:srgbClr val="DDDDDD"/>
              </a:solidFill>
              <a:ln>
                <a:noFill/>
              </a:ln>
              <a:effectLst/>
            </c:spPr>
            <c:extLst>
              <c:ext xmlns:c16="http://schemas.microsoft.com/office/drawing/2014/chart" uri="{C3380CC4-5D6E-409C-BE32-E72D297353CC}">
                <c16:uniqueId val="{00000001-EE0A-4B48-B5F1-2233C8665415}"/>
              </c:ext>
            </c:extLst>
          </c:dPt>
          <c:dPt>
            <c:idx val="1"/>
            <c:bubble3D val="0"/>
            <c:spPr>
              <a:solidFill>
                <a:srgbClr val="C8D6A7"/>
              </a:solidFill>
              <a:ln>
                <a:noFill/>
              </a:ln>
              <a:effectLst/>
            </c:spPr>
            <c:extLst>
              <c:ext xmlns:c16="http://schemas.microsoft.com/office/drawing/2014/chart" uri="{C3380CC4-5D6E-409C-BE32-E72D297353CC}">
                <c16:uniqueId val="{00000003-EE0A-4B48-B5F1-2233C8665415}"/>
              </c:ext>
            </c:extLst>
          </c:dPt>
          <c:dPt>
            <c:idx val="2"/>
            <c:bubble3D val="0"/>
            <c:spPr>
              <a:solidFill>
                <a:srgbClr val="80D5C6"/>
              </a:solidFill>
              <a:ln>
                <a:noFill/>
              </a:ln>
              <a:effectLst/>
            </c:spPr>
            <c:extLst>
              <c:ext xmlns:c16="http://schemas.microsoft.com/office/drawing/2014/chart" uri="{C3380CC4-5D6E-409C-BE32-E72D297353CC}">
                <c16:uniqueId val="{00000005-EE0A-4B48-B5F1-2233C8665415}"/>
              </c:ext>
            </c:extLst>
          </c:dPt>
          <c:dPt>
            <c:idx val="3"/>
            <c:bubble3D val="0"/>
            <c:spPr>
              <a:solidFill>
                <a:srgbClr val="D1B4AC"/>
              </a:solidFill>
              <a:ln>
                <a:noFill/>
              </a:ln>
              <a:effectLst/>
            </c:spPr>
            <c:extLst>
              <c:ext xmlns:c16="http://schemas.microsoft.com/office/drawing/2014/chart" uri="{C3380CC4-5D6E-409C-BE32-E72D297353CC}">
                <c16:uniqueId val="{00000007-EE0A-4B48-B5F1-2233C8665415}"/>
              </c:ext>
            </c:extLst>
          </c:dPt>
          <c:dPt>
            <c:idx val="4"/>
            <c:bubble3D val="0"/>
            <c:spPr>
              <a:solidFill>
                <a:srgbClr val="FEE7A0"/>
              </a:solidFill>
              <a:ln>
                <a:noFill/>
              </a:ln>
              <a:effectLst/>
            </c:spPr>
            <c:extLst>
              <c:ext xmlns:c16="http://schemas.microsoft.com/office/drawing/2014/chart" uri="{C3380CC4-5D6E-409C-BE32-E72D297353CC}">
                <c16:uniqueId val="{00000009-EE0A-4B48-B5F1-2233C8665415}"/>
              </c:ext>
            </c:extLst>
          </c:dPt>
          <c:dPt>
            <c:idx val="5"/>
            <c:bubble3D val="0"/>
            <c:spPr>
              <a:solidFill>
                <a:srgbClr val="ABB8DF"/>
              </a:solidFill>
              <a:ln>
                <a:noFill/>
              </a:ln>
              <a:effectLst/>
            </c:spPr>
            <c:extLst>
              <c:ext xmlns:c16="http://schemas.microsoft.com/office/drawing/2014/chart" uri="{C3380CC4-5D6E-409C-BE32-E72D297353CC}">
                <c16:uniqueId val="{0000000B-EE0A-4B48-B5F1-2233C8665415}"/>
              </c:ext>
            </c:extLst>
          </c:dPt>
          <c:dLbls>
            <c:dLbl>
              <c:idx val="0"/>
              <c:layout>
                <c:manualLayout>
                  <c:x val="0.15765881218999159"/>
                  <c:y val="-5.3800693969247367E-2"/>
                </c:manualLayout>
              </c:layout>
              <c:tx>
                <c:rich>
                  <a:bodyPr/>
                  <a:lstStyle/>
                  <a:p>
                    <a:fld id="{5CD71F52-A9AB-45A7-98EF-9FCE267CA140}" type="CATEGORYNAME">
                      <a:rPr lang="en-US" b="1"/>
                      <a:pPr/>
                      <a:t>[NOM DE CATÉGORIE]</a:t>
                    </a:fld>
                    <a:r>
                      <a:rPr lang="en-US" baseline="0"/>
                      <a:t>
</a:t>
                    </a:r>
                    <a:fld id="{612B1CC8-18B9-4B1B-8B75-1959141E620F}" type="VALUE">
                      <a:rPr lang="en-US" baseline="0"/>
                      <a:pPr/>
                      <a:t>[VALEUR]</a:t>
                    </a:fld>
                    <a:r>
                      <a:rPr lang="en-US" baseline="0"/>
                      <a:t>
</a:t>
                    </a:r>
                    <a:fld id="{CCB4A041-E6A6-4B31-BC64-8604572CD1DE}"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EE0A-4B48-B5F1-2233C8665415}"/>
                </c:ext>
              </c:extLst>
            </c:dLbl>
            <c:dLbl>
              <c:idx val="1"/>
              <c:layout>
                <c:manualLayout>
                  <c:x val="0.1299381656986312"/>
                  <c:y val="3.5309773582665162E-2"/>
                </c:manualLayout>
              </c:layout>
              <c:tx>
                <c:rich>
                  <a:bodyPr/>
                  <a:lstStyle/>
                  <a:p>
                    <a:fld id="{682747F2-61B0-42F1-AF4D-D692C0B8566B}" type="CATEGORYNAME">
                      <a:rPr lang="en-US" b="1"/>
                      <a:pPr/>
                      <a:t>[NOM DE CATÉGORIE]</a:t>
                    </a:fld>
                    <a:r>
                      <a:rPr lang="en-US" baseline="0"/>
                      <a:t>
</a:t>
                    </a:r>
                    <a:fld id="{28BD71D4-A431-4F7C-94E6-F97D97EA6563}" type="VALUE">
                      <a:rPr lang="en-US" baseline="0"/>
                      <a:pPr/>
                      <a:t>[VALEUR]</a:t>
                    </a:fld>
                    <a:r>
                      <a:rPr lang="en-US" baseline="0"/>
                      <a:t>
</a:t>
                    </a:r>
                    <a:fld id="{3B6A7199-7F80-4CBE-A072-7F221820D34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EE0A-4B48-B5F1-2233C8665415}"/>
                </c:ext>
              </c:extLst>
            </c:dLbl>
            <c:dLbl>
              <c:idx val="2"/>
              <c:layout>
                <c:manualLayout>
                  <c:x val="0.16221984165508929"/>
                  <c:y val="7.444530058235432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DE4EE49-C378-45E6-8AAC-4F5D2B43885D}" type="CATEGORYNAME">
                      <a:rPr lang="en-US" b="1"/>
                      <a:pPr>
                        <a:defRPr/>
                      </a:pPr>
                      <a:t>[NOM DE CATÉGORIE]</a:t>
                    </a:fld>
                    <a:r>
                      <a:rPr lang="en-US" baseline="0"/>
                      <a:t>
</a:t>
                    </a:r>
                    <a:fld id="{23F82B3A-803B-46A6-B83C-1F9C15FE4DC8}" type="VALUE">
                      <a:rPr lang="en-US" baseline="0"/>
                      <a:pPr>
                        <a:defRPr/>
                      </a:pPr>
                      <a:t>[VALEUR]</a:t>
                    </a:fld>
                    <a:r>
                      <a:rPr lang="en-US" baseline="0"/>
                      <a:t>
</a:t>
                    </a:r>
                    <a:fld id="{2EBACD87-686F-4075-8DB3-883EBF1AABED}"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1589785274704429"/>
                      <c:h val="0.30998918347330251"/>
                    </c:manualLayout>
                  </c15:layout>
                  <c15:dlblFieldTable/>
                  <c15:showDataLabelsRange val="0"/>
                </c:ext>
                <c:ext xmlns:c16="http://schemas.microsoft.com/office/drawing/2014/chart" uri="{C3380CC4-5D6E-409C-BE32-E72D297353CC}">
                  <c16:uniqueId val="{00000005-EE0A-4B48-B5F1-2233C8665415}"/>
                </c:ext>
              </c:extLst>
            </c:dLbl>
            <c:dLbl>
              <c:idx val="3"/>
              <c:layout>
                <c:manualLayout>
                  <c:x val="-0.11161419189974839"/>
                  <c:y val="3.140076508434465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E6E72DC-379A-446D-9A2D-30AE2443B43D}" type="CATEGORYNAME">
                      <a:rPr lang="en-US" b="1"/>
                      <a:pPr>
                        <a:defRPr/>
                      </a:pPr>
                      <a:t>[NOM DE CATÉGORIE]</a:t>
                    </a:fld>
                    <a:r>
                      <a:rPr lang="en-US" baseline="0"/>
                      <a:t>
</a:t>
                    </a:r>
                    <a:fld id="{1168208C-A127-4723-8695-03D85CF4D809}" type="VALUE">
                      <a:rPr lang="en-US" baseline="0"/>
                      <a:pPr>
                        <a:defRPr/>
                      </a:pPr>
                      <a:t>[VALEUR]</a:t>
                    </a:fld>
                    <a:r>
                      <a:rPr lang="en-US" baseline="0"/>
                      <a:t>
</a:t>
                    </a:r>
                    <a:fld id="{E9E08B8B-6B3B-4678-B1F9-F9EF7E531F5C}"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2192819660880772"/>
                      <c:h val="0.38581432922774112"/>
                    </c:manualLayout>
                  </c15:layout>
                  <c15:dlblFieldTable/>
                  <c15:showDataLabelsRange val="0"/>
                </c:ext>
                <c:ext xmlns:c16="http://schemas.microsoft.com/office/drawing/2014/chart" uri="{C3380CC4-5D6E-409C-BE32-E72D297353CC}">
                  <c16:uniqueId val="{00000007-EE0A-4B48-B5F1-2233C8665415}"/>
                </c:ext>
              </c:extLst>
            </c:dLbl>
            <c:dLbl>
              <c:idx val="4"/>
              <c:layout>
                <c:manualLayout>
                  <c:x val="-0.14397214945684014"/>
                  <c:y val="-7.8082817909196231E-2"/>
                </c:manualLayout>
              </c:layout>
              <c:tx>
                <c:rich>
                  <a:bodyPr/>
                  <a:lstStyle/>
                  <a:p>
                    <a:fld id="{9D962CE4-D035-40AC-A9A1-0AB3371FB174}" type="CATEGORYNAME">
                      <a:rPr lang="en-US" b="1"/>
                      <a:pPr/>
                      <a:t>[NOM DE CATÉGORIE]</a:t>
                    </a:fld>
                    <a:r>
                      <a:rPr lang="en-US" baseline="0"/>
                      <a:t>
</a:t>
                    </a:r>
                    <a:fld id="{E1E42D6D-EE82-4D1F-B8B6-74E734C849EE}" type="VALUE">
                      <a:rPr lang="en-US" baseline="0"/>
                      <a:pPr/>
                      <a:t>[VALEUR]</a:t>
                    </a:fld>
                    <a:r>
                      <a:rPr lang="en-US" baseline="0"/>
                      <a:t>
</a:t>
                    </a:r>
                    <a:fld id="{90967DFC-908C-4E90-8C36-732DBFDF671A}"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27219382456147767"/>
                      <c:h val="0.25101405546041278"/>
                    </c:manualLayout>
                  </c15:layout>
                  <c15:dlblFieldTable/>
                  <c15:showDataLabelsRange val="0"/>
                </c:ext>
                <c:ext xmlns:c16="http://schemas.microsoft.com/office/drawing/2014/chart" uri="{C3380CC4-5D6E-409C-BE32-E72D297353CC}">
                  <c16:uniqueId val="{00000009-EE0A-4B48-B5F1-2233C8665415}"/>
                </c:ext>
              </c:extLst>
            </c:dLbl>
            <c:dLbl>
              <c:idx val="5"/>
              <c:layout>
                <c:manualLayout>
                  <c:x val="7.6118401597955687E-2"/>
                  <c:y val="-0.14739565833043378"/>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25FAF470-F1BD-46E0-A189-5BF7A2219694}" type="CATEGORYNAME">
                      <a:rPr lang="en-US" b="1">
                        <a:solidFill>
                          <a:schemeClr val="tx1"/>
                        </a:solidFill>
                      </a:rPr>
                      <a:pPr>
                        <a:defRPr>
                          <a:solidFill>
                            <a:schemeClr val="tx1"/>
                          </a:solidFill>
                        </a:defRPr>
                      </a:pPr>
                      <a:t>[NOM DE CATÉGORIE]</a:t>
                    </a:fld>
                    <a:r>
                      <a:rPr lang="en-US" baseline="0">
                        <a:solidFill>
                          <a:schemeClr val="tx1"/>
                        </a:solidFill>
                      </a:rPr>
                      <a:t>
</a:t>
                    </a:r>
                    <a:fld id="{8AA180F3-9F2C-47A0-AF7D-5FDEBE89E2CA}" type="VALUE">
                      <a:rPr lang="en-US" baseline="0">
                        <a:solidFill>
                          <a:schemeClr val="tx1"/>
                        </a:solidFill>
                      </a:rPr>
                      <a:pPr>
                        <a:defRPr>
                          <a:solidFill>
                            <a:schemeClr val="tx1"/>
                          </a:solidFill>
                        </a:defRPr>
                      </a:pPr>
                      <a:t>[VALEUR]</a:t>
                    </a:fld>
                    <a:r>
                      <a:rPr lang="en-US" baseline="0">
                        <a:solidFill>
                          <a:schemeClr val="tx1"/>
                        </a:solidFill>
                      </a:rPr>
                      <a:t>
</a:t>
                    </a:r>
                    <a:fld id="{CF8798BA-46D8-473F-BA3A-1FCC2510429E}" type="PERCENTAGE">
                      <a:rPr lang="en-US" baseline="0">
                        <a:solidFill>
                          <a:schemeClr val="tx1"/>
                        </a:solidFill>
                      </a:rPr>
                      <a:pPr>
                        <a:defRPr>
                          <a:solidFill>
                            <a:schemeClr val="tx1"/>
                          </a:solidFill>
                        </a:defRPr>
                      </a:pPr>
                      <a:t>[POURCENTAGE]</a:t>
                    </a:fld>
                    <a:endParaRPr lang="en-US" baseline="0">
                      <a:solidFill>
                        <a:schemeClr val="tx1"/>
                      </a:solidFill>
                    </a:endParaRPr>
                  </a:p>
                </c:rich>
              </c:tx>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EE0A-4B48-B5F1-2233C866541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'Meurthe-et-Moselle'!$I$44:$I$49</c:f>
              <c:strCache>
                <c:ptCount val="6"/>
                <c:pt idx="0">
                  <c:v>Autres déchets</c:v>
                </c:pt>
                <c:pt idx="1">
                  <c:v>Biodéchets</c:v>
                </c:pt>
                <c:pt idx="2">
                  <c:v>Matières végétales</c:v>
                </c:pt>
                <c:pt idx="3">
                  <c:v>Effluents d'élevage</c:v>
                </c:pt>
                <c:pt idx="4">
                  <c:v>Déchets Industriels</c:v>
                </c:pt>
                <c:pt idx="5">
                  <c:v>Boues de STEP</c:v>
                </c:pt>
              </c:strCache>
            </c:strRef>
          </c:cat>
          <c:val>
            <c:numRef>
              <c:f>'Meurthe-et-Moselle'!$J$44:$J$49</c:f>
              <c:numCache>
                <c:formatCode>#\ ##0" t"</c:formatCode>
                <c:ptCount val="6"/>
                <c:pt idx="0">
                  <c:v>14012</c:v>
                </c:pt>
                <c:pt idx="1">
                  <c:v>2194</c:v>
                </c:pt>
                <c:pt idx="2">
                  <c:v>166003</c:v>
                </c:pt>
                <c:pt idx="3">
                  <c:v>339606</c:v>
                </c:pt>
                <c:pt idx="4">
                  <c:v>39200</c:v>
                </c:pt>
                <c:pt idx="5">
                  <c:v>129959</c:v>
                </c:pt>
              </c:numCache>
            </c:numRef>
          </c:val>
          <c:extLst>
            <c:ext xmlns:c16="http://schemas.microsoft.com/office/drawing/2014/chart" uri="{C3380CC4-5D6E-409C-BE32-E72D297353CC}">
              <c16:uniqueId val="{0000000C-EE0A-4B48-B5F1-2233C8665415}"/>
            </c:ext>
          </c:extLst>
        </c:ser>
        <c:dLbls>
          <c:showLegendKey val="0"/>
          <c:showVal val="1"/>
          <c:showCatName val="0"/>
          <c:showSerName val="0"/>
          <c:showPercent val="0"/>
          <c:showBubbleSize val="0"/>
          <c:showLeaderLines val="0"/>
        </c:dLbls>
        <c:firstSliceAng val="3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5598208332377"/>
          <c:y val="3.0733649333189287E-2"/>
          <c:w val="0.71609696161817549"/>
          <c:h val="0.85821999712441643"/>
        </c:manualLayout>
      </c:layout>
      <c:barChart>
        <c:barDir val="col"/>
        <c:grouping val="stacked"/>
        <c:varyColors val="0"/>
        <c:ser>
          <c:idx val="0"/>
          <c:order val="0"/>
          <c:tx>
            <c:strRef>
              <c:f>'Meurthe-et-Moselle'!$I$56</c:f>
              <c:strCache>
                <c:ptCount val="1"/>
                <c:pt idx="0">
                  <c:v>Autres déchets</c:v>
                </c:pt>
              </c:strCache>
            </c:strRef>
          </c:tx>
          <c:spPr>
            <a:solidFill>
              <a:srgbClr val="DDDDDD"/>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'Meurthe-et-Moselle'!$J$55:$M$55</c:f>
              <c:numCache>
                <c:formatCode>General</c:formatCode>
                <c:ptCount val="4"/>
                <c:pt idx="0">
                  <c:v>2020</c:v>
                </c:pt>
                <c:pt idx="1">
                  <c:v>2021</c:v>
                </c:pt>
                <c:pt idx="2">
                  <c:v>2022</c:v>
                </c:pt>
                <c:pt idx="3">
                  <c:v>2023</c:v>
                </c:pt>
              </c:numCache>
            </c:numRef>
          </c:cat>
          <c:val>
            <c:numRef>
              <c:f>'Meurthe-et-Moselle'!$J$56:$M$56</c:f>
              <c:numCache>
                <c:formatCode>#\ ##0" t"</c:formatCode>
                <c:ptCount val="4"/>
                <c:pt idx="0">
                  <c:v>3884</c:v>
                </c:pt>
                <c:pt idx="1">
                  <c:v>3610</c:v>
                </c:pt>
                <c:pt idx="2">
                  <c:v>10458</c:v>
                </c:pt>
                <c:pt idx="3">
                  <c:v>14012</c:v>
                </c:pt>
              </c:numCache>
            </c:numRef>
          </c:val>
          <c:extLst>
            <c:ext xmlns:c16="http://schemas.microsoft.com/office/drawing/2014/chart" uri="{C3380CC4-5D6E-409C-BE32-E72D297353CC}">
              <c16:uniqueId val="{00000000-8207-45F1-AFEF-8F2A4F8C68FE}"/>
            </c:ext>
          </c:extLst>
        </c:ser>
        <c:ser>
          <c:idx val="1"/>
          <c:order val="1"/>
          <c:tx>
            <c:strRef>
              <c:f>'Meurthe-et-Moselle'!$I$57</c:f>
              <c:strCache>
                <c:ptCount val="1"/>
                <c:pt idx="0">
                  <c:v>Biodéchets</c:v>
                </c:pt>
              </c:strCache>
            </c:strRef>
          </c:tx>
          <c:spPr>
            <a:solidFill>
              <a:srgbClr val="C8D6A7"/>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'Meurthe-et-Moselle'!$J$55:$M$55</c:f>
              <c:numCache>
                <c:formatCode>General</c:formatCode>
                <c:ptCount val="4"/>
                <c:pt idx="0">
                  <c:v>2020</c:v>
                </c:pt>
                <c:pt idx="1">
                  <c:v>2021</c:v>
                </c:pt>
                <c:pt idx="2">
                  <c:v>2022</c:v>
                </c:pt>
                <c:pt idx="3">
                  <c:v>2023</c:v>
                </c:pt>
              </c:numCache>
            </c:numRef>
          </c:cat>
          <c:val>
            <c:numRef>
              <c:f>'Meurthe-et-Moselle'!$J$57:$M$57</c:f>
              <c:numCache>
                <c:formatCode>#\ ##0" t"</c:formatCode>
                <c:ptCount val="4"/>
                <c:pt idx="0">
                  <c:v>854</c:v>
                </c:pt>
                <c:pt idx="1">
                  <c:v>543</c:v>
                </c:pt>
                <c:pt idx="2">
                  <c:v>7397</c:v>
                </c:pt>
                <c:pt idx="3">
                  <c:v>2194</c:v>
                </c:pt>
              </c:numCache>
            </c:numRef>
          </c:val>
          <c:extLst>
            <c:ext xmlns:c16="http://schemas.microsoft.com/office/drawing/2014/chart" uri="{C3380CC4-5D6E-409C-BE32-E72D297353CC}">
              <c16:uniqueId val="{00000001-8207-45F1-AFEF-8F2A4F8C68FE}"/>
            </c:ext>
          </c:extLst>
        </c:ser>
        <c:ser>
          <c:idx val="2"/>
          <c:order val="2"/>
          <c:tx>
            <c:strRef>
              <c:f>'Meurthe-et-Moselle'!$I$58</c:f>
              <c:strCache>
                <c:ptCount val="1"/>
                <c:pt idx="0">
                  <c:v>Matières végétales</c:v>
                </c:pt>
              </c:strCache>
            </c:strRef>
          </c:tx>
          <c:spPr>
            <a:solidFill>
              <a:srgbClr val="80D5C6"/>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'Meurthe-et-Moselle'!$J$55:$M$55</c:f>
              <c:numCache>
                <c:formatCode>General</c:formatCode>
                <c:ptCount val="4"/>
                <c:pt idx="0">
                  <c:v>2020</c:v>
                </c:pt>
                <c:pt idx="1">
                  <c:v>2021</c:v>
                </c:pt>
                <c:pt idx="2">
                  <c:v>2022</c:v>
                </c:pt>
                <c:pt idx="3">
                  <c:v>2023</c:v>
                </c:pt>
              </c:numCache>
            </c:numRef>
          </c:cat>
          <c:val>
            <c:numRef>
              <c:f>'Meurthe-et-Moselle'!$J$58:$M$58</c:f>
              <c:numCache>
                <c:formatCode>#\ ##0" t"</c:formatCode>
                <c:ptCount val="4"/>
                <c:pt idx="0">
                  <c:v>44371</c:v>
                </c:pt>
                <c:pt idx="1">
                  <c:v>112231</c:v>
                </c:pt>
                <c:pt idx="2">
                  <c:v>166117</c:v>
                </c:pt>
                <c:pt idx="3">
                  <c:v>166003</c:v>
                </c:pt>
              </c:numCache>
            </c:numRef>
          </c:val>
          <c:extLst>
            <c:ext xmlns:c16="http://schemas.microsoft.com/office/drawing/2014/chart" uri="{C3380CC4-5D6E-409C-BE32-E72D297353CC}">
              <c16:uniqueId val="{00000002-8207-45F1-AFEF-8F2A4F8C68FE}"/>
            </c:ext>
          </c:extLst>
        </c:ser>
        <c:ser>
          <c:idx val="3"/>
          <c:order val="3"/>
          <c:tx>
            <c:strRef>
              <c:f>'Meurthe-et-Moselle'!$I$59</c:f>
              <c:strCache>
                <c:ptCount val="1"/>
                <c:pt idx="0">
                  <c:v>Effluents d'élevage</c:v>
                </c:pt>
              </c:strCache>
            </c:strRef>
          </c:tx>
          <c:spPr>
            <a:solidFill>
              <a:srgbClr val="D1B4A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'Meurthe-et-Moselle'!$J$55:$M$55</c:f>
              <c:numCache>
                <c:formatCode>General</c:formatCode>
                <c:ptCount val="4"/>
                <c:pt idx="0">
                  <c:v>2020</c:v>
                </c:pt>
                <c:pt idx="1">
                  <c:v>2021</c:v>
                </c:pt>
                <c:pt idx="2">
                  <c:v>2022</c:v>
                </c:pt>
                <c:pt idx="3">
                  <c:v>2023</c:v>
                </c:pt>
              </c:numCache>
            </c:numRef>
          </c:cat>
          <c:val>
            <c:numRef>
              <c:f>'Meurthe-et-Moselle'!$J$59:$M$59</c:f>
              <c:numCache>
                <c:formatCode>#\ ##0" t"</c:formatCode>
                <c:ptCount val="4"/>
                <c:pt idx="0">
                  <c:v>220393</c:v>
                </c:pt>
                <c:pt idx="1">
                  <c:v>287404</c:v>
                </c:pt>
                <c:pt idx="2">
                  <c:v>333731</c:v>
                </c:pt>
                <c:pt idx="3">
                  <c:v>339606</c:v>
                </c:pt>
              </c:numCache>
            </c:numRef>
          </c:val>
          <c:extLst>
            <c:ext xmlns:c16="http://schemas.microsoft.com/office/drawing/2014/chart" uri="{C3380CC4-5D6E-409C-BE32-E72D297353CC}">
              <c16:uniqueId val="{00000003-8207-45F1-AFEF-8F2A4F8C68FE}"/>
            </c:ext>
          </c:extLst>
        </c:ser>
        <c:ser>
          <c:idx val="4"/>
          <c:order val="4"/>
          <c:tx>
            <c:strRef>
              <c:f>'Meurthe-et-Moselle'!$I$60</c:f>
              <c:strCache>
                <c:ptCount val="1"/>
                <c:pt idx="0">
                  <c:v>Déchets Industriels</c:v>
                </c:pt>
              </c:strCache>
            </c:strRef>
          </c:tx>
          <c:spPr>
            <a:solidFill>
              <a:srgbClr val="FEE7A0"/>
            </a:solidFill>
            <a:ln>
              <a:noFill/>
            </a:ln>
            <a:effectLst/>
          </c:spPr>
          <c:invertIfNegative val="0"/>
          <c:dLbls>
            <c:numFmt formatCode="#\ ###\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'Meurthe-et-Moselle'!$J$55:$M$55</c:f>
              <c:numCache>
                <c:formatCode>General</c:formatCode>
                <c:ptCount val="4"/>
                <c:pt idx="0">
                  <c:v>2020</c:v>
                </c:pt>
                <c:pt idx="1">
                  <c:v>2021</c:v>
                </c:pt>
                <c:pt idx="2">
                  <c:v>2022</c:v>
                </c:pt>
                <c:pt idx="3">
                  <c:v>2023</c:v>
                </c:pt>
              </c:numCache>
            </c:numRef>
          </c:cat>
          <c:val>
            <c:numRef>
              <c:f>'Meurthe-et-Moselle'!$J$60:$M$60</c:f>
              <c:numCache>
                <c:formatCode>#\ ##0" t"</c:formatCode>
                <c:ptCount val="4"/>
                <c:pt idx="0">
                  <c:v>26816</c:v>
                </c:pt>
                <c:pt idx="1">
                  <c:v>24589</c:v>
                </c:pt>
                <c:pt idx="2">
                  <c:v>24753</c:v>
                </c:pt>
                <c:pt idx="3">
                  <c:v>39200</c:v>
                </c:pt>
              </c:numCache>
            </c:numRef>
          </c:val>
          <c:extLst>
            <c:ext xmlns:c16="http://schemas.microsoft.com/office/drawing/2014/chart" uri="{C3380CC4-5D6E-409C-BE32-E72D297353CC}">
              <c16:uniqueId val="{00000004-8207-45F1-AFEF-8F2A4F8C68FE}"/>
            </c:ext>
          </c:extLst>
        </c:ser>
        <c:ser>
          <c:idx val="5"/>
          <c:order val="5"/>
          <c:tx>
            <c:strRef>
              <c:f>'Meurthe-et-Moselle'!$I$61</c:f>
              <c:strCache>
                <c:ptCount val="1"/>
                <c:pt idx="0">
                  <c:v>Boues de STEP</c:v>
                </c:pt>
              </c:strCache>
            </c:strRef>
          </c:tx>
          <c:spPr>
            <a:solidFill>
              <a:srgbClr val="ABB8DF"/>
            </a:solidFill>
            <a:ln>
              <a:noFill/>
            </a:ln>
            <a:effectLst/>
          </c:spPr>
          <c:invertIfNegative val="0"/>
          <c:dLbls>
            <c:numFmt formatCode="#\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'Meurthe-et-Moselle'!$J$55:$M$55</c:f>
              <c:numCache>
                <c:formatCode>General</c:formatCode>
                <c:ptCount val="4"/>
                <c:pt idx="0">
                  <c:v>2020</c:v>
                </c:pt>
                <c:pt idx="1">
                  <c:v>2021</c:v>
                </c:pt>
                <c:pt idx="2">
                  <c:v>2022</c:v>
                </c:pt>
                <c:pt idx="3">
                  <c:v>2023</c:v>
                </c:pt>
              </c:numCache>
            </c:numRef>
          </c:cat>
          <c:val>
            <c:numRef>
              <c:f>'Meurthe-et-Moselle'!$J$61:$M$61</c:f>
              <c:numCache>
                <c:formatCode>#\ ##0" t"</c:formatCode>
                <c:ptCount val="4"/>
                <c:pt idx="0">
                  <c:v>278903</c:v>
                </c:pt>
                <c:pt idx="1">
                  <c:v>90937</c:v>
                </c:pt>
                <c:pt idx="2">
                  <c:v>94642</c:v>
                </c:pt>
                <c:pt idx="3">
                  <c:v>129959</c:v>
                </c:pt>
              </c:numCache>
            </c:numRef>
          </c:val>
          <c:extLst>
            <c:ext xmlns:c16="http://schemas.microsoft.com/office/drawing/2014/chart" uri="{C3380CC4-5D6E-409C-BE32-E72D297353CC}">
              <c16:uniqueId val="{00000005-8207-45F1-AFEF-8F2A4F8C68FE}"/>
            </c:ext>
          </c:extLst>
        </c:ser>
        <c:ser>
          <c:idx val="6"/>
          <c:order val="6"/>
          <c:tx>
            <c:strRef>
              <c:f>'Meurthe-et-Moselle'!$I$62</c:f>
              <c:strCache>
                <c:ptCount val="1"/>
              </c:strCache>
            </c:strRef>
          </c:tx>
          <c:spPr>
            <a:no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'Meurthe-et-Moselle'!$J$55:$M$55</c:f>
              <c:numCache>
                <c:formatCode>General</c:formatCode>
                <c:ptCount val="4"/>
                <c:pt idx="0">
                  <c:v>2020</c:v>
                </c:pt>
                <c:pt idx="1">
                  <c:v>2021</c:v>
                </c:pt>
                <c:pt idx="2">
                  <c:v>2022</c:v>
                </c:pt>
                <c:pt idx="3">
                  <c:v>2023</c:v>
                </c:pt>
              </c:numCache>
            </c:numRef>
          </c:cat>
          <c:val>
            <c:numRef>
              <c:f>'Meurthe-et-Moselle'!$J$62:$M$62</c:f>
              <c:numCache>
                <c:formatCode>#\ ##0" t"</c:formatCode>
                <c:ptCount val="4"/>
                <c:pt idx="0">
                  <c:v>575221</c:v>
                </c:pt>
                <c:pt idx="1">
                  <c:v>519314</c:v>
                </c:pt>
                <c:pt idx="2">
                  <c:v>637098</c:v>
                </c:pt>
                <c:pt idx="3">
                  <c:v>690974</c:v>
                </c:pt>
              </c:numCache>
            </c:numRef>
          </c:val>
          <c:extLst>
            <c:ext xmlns:c16="http://schemas.microsoft.com/office/drawing/2014/chart" uri="{C3380CC4-5D6E-409C-BE32-E72D297353CC}">
              <c16:uniqueId val="{00000006-8207-45F1-AFEF-8F2A4F8C68FE}"/>
            </c:ext>
          </c:extLst>
        </c:ser>
        <c:dLbls>
          <c:dLblPos val="ctr"/>
          <c:showLegendKey val="0"/>
          <c:showVal val="1"/>
          <c:showCatName val="0"/>
          <c:showSerName val="0"/>
          <c:showPercent val="0"/>
          <c:showBubbleSize val="0"/>
        </c:dLbls>
        <c:gapWidth val="70"/>
        <c:overlap val="100"/>
        <c:axId val="1184674767"/>
        <c:axId val="1184675727"/>
      </c:barChart>
      <c:catAx>
        <c:axId val="1184674767"/>
        <c:scaling>
          <c:orientation val="minMax"/>
        </c:scaling>
        <c:delete val="0"/>
        <c:axPos val="b"/>
        <c:numFmt formatCode="General" sourceLinked="1"/>
        <c:majorTickMark val="none"/>
        <c:minorTickMark val="none"/>
        <c:tickLblPos val="low"/>
        <c:spPr>
          <a:noFill/>
          <a:ln w="9525" cap="flat" cmpd="sng" algn="ctr">
            <a:solidFill>
              <a:srgbClr val="DDDDDD"/>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5727"/>
        <c:crosses val="autoZero"/>
        <c:auto val="1"/>
        <c:lblAlgn val="ctr"/>
        <c:lblOffset val="100"/>
        <c:noMultiLvlLbl val="0"/>
      </c:catAx>
      <c:valAx>
        <c:axId val="1184675727"/>
        <c:scaling>
          <c:orientation val="minMax"/>
          <c:max val="800000"/>
          <c:min val="0"/>
        </c:scaling>
        <c:delete val="0"/>
        <c:axPos val="l"/>
        <c:majorGridlines>
          <c:spPr>
            <a:ln w="9525" cap="flat" cmpd="sng" algn="ctr">
              <a:solidFill>
                <a:srgbClr val="DDDDDD"/>
              </a:solidFill>
              <a:round/>
            </a:ln>
            <a:effectLst/>
          </c:spPr>
        </c:majorGridlines>
        <c:numFmt formatCode="###\ ###\ ##0&quot; 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4767"/>
        <c:crosses val="autoZero"/>
        <c:crossBetween val="between"/>
      </c:valAx>
      <c:spPr>
        <a:noFill/>
        <a:ln>
          <a:noFill/>
        </a:ln>
        <a:effectLst/>
      </c:spPr>
    </c:plotArea>
    <c:legend>
      <c:legendPos val="r"/>
      <c:layout>
        <c:manualLayout>
          <c:xMode val="edge"/>
          <c:yMode val="edge"/>
          <c:x val="0.8230899319794146"/>
          <c:y val="0.14019527780077121"/>
          <c:w val="0.16844199769177429"/>
          <c:h val="0.505891992875623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46872848718967"/>
          <c:y val="9.0048670317375845E-2"/>
          <c:w val="0.52602895301758423"/>
          <c:h val="0.8483390815707354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BD-4345-B373-38E97E485E0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BD-4345-B373-38E97E485E0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BD-4345-B373-38E97E485E0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BD-4345-B373-38E97E485E0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BD-4345-B373-38E97E485E0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BD-4345-B373-38E97E485E0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7BD-4345-B373-38E97E485E06}"/>
              </c:ext>
            </c:extLst>
          </c:dPt>
          <c:dLbls>
            <c:dLbl>
              <c:idx val="0"/>
              <c:layout>
                <c:manualLayout>
                  <c:x val="-0.11182507769776281"/>
                  <c:y val="-0.25322148838174369"/>
                </c:manualLayout>
              </c:layout>
              <c:tx>
                <c:rich>
                  <a:bodyPr/>
                  <a:lstStyle/>
                  <a:p>
                    <a:fld id="{EFDF5460-8366-4007-AAE1-74DD2E0F8DED}" type="CATEGORYNAME">
                      <a:rPr lang="en-US" b="1"/>
                      <a:pPr/>
                      <a:t>[NOM DE CATÉGORIE]</a:t>
                    </a:fld>
                    <a:endParaRPr lang="en-US" b="1" baseline="0"/>
                  </a:p>
                  <a:p>
                    <a:fld id="{0AFE0473-D135-47C7-8D02-1E9711D6F521}"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67BD-4345-B373-38E97E485E06}"/>
                </c:ext>
              </c:extLst>
            </c:dLbl>
            <c:dLbl>
              <c:idx val="1"/>
              <c:layout>
                <c:manualLayout>
                  <c:x val="0.18674062310470332"/>
                  <c:y val="-0.1750034146097530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18B894E6-6851-4FBA-A296-0CA5B92884B1}" type="CATEGORYNAME">
                      <a:rPr lang="en-US" b="1">
                        <a:solidFill>
                          <a:schemeClr val="tx1"/>
                        </a:solidFill>
                      </a:rPr>
                      <a:pPr>
                        <a:defRPr sz="1050">
                          <a:solidFill>
                            <a:schemeClr val="tx1"/>
                          </a:solidFill>
                        </a:defRPr>
                      </a:pPr>
                      <a:t>[NOM DE CATÉGORIE]</a:t>
                    </a:fld>
                    <a:r>
                      <a:rPr lang="en-US" baseline="0">
                        <a:solidFill>
                          <a:schemeClr val="tx1"/>
                        </a:solidFill>
                      </a:rPr>
                      <a:t>
</a:t>
                    </a:r>
                    <a:fld id="{2B401F70-4775-4086-B407-F057F09BB1CE}" type="VALUE">
                      <a:rPr lang="en-US" baseline="0">
                        <a:solidFill>
                          <a:schemeClr val="tx1"/>
                        </a:solidFill>
                      </a:rPr>
                      <a:pPr>
                        <a:defRPr sz="1050">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5897789783332575"/>
                      <c:h val="0.30298650366428376"/>
                    </c:manualLayout>
                  </c15:layout>
                  <c15:dlblFieldTable/>
                  <c15:showDataLabelsRange val="0"/>
                </c:ext>
                <c:ext xmlns:c16="http://schemas.microsoft.com/office/drawing/2014/chart" uri="{C3380CC4-5D6E-409C-BE32-E72D297353CC}">
                  <c16:uniqueId val="{00000003-67BD-4345-B373-38E97E485E06}"/>
                </c:ext>
              </c:extLst>
            </c:dLbl>
            <c:dLbl>
              <c:idx val="2"/>
              <c:layout>
                <c:manualLayout>
                  <c:x val="-0.61108818982435253"/>
                  <c:y val="-0.36346710891149708"/>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63F2DC3F-A8B7-448A-8369-DA0FB61807E6}" type="CATEGORYNAME">
                      <a:rPr lang="en-US" b="1">
                        <a:solidFill>
                          <a:schemeClr val="bg1"/>
                        </a:solidFill>
                      </a:rPr>
                      <a:pPr>
                        <a:defRPr sz="1050">
                          <a:solidFill>
                            <a:schemeClr val="bg1"/>
                          </a:solidFill>
                        </a:defRPr>
                      </a:pPr>
                      <a:t>[NOM DE CATÉGORIE]</a:t>
                    </a:fld>
                    <a:r>
                      <a:rPr lang="en-US" baseline="0">
                        <a:solidFill>
                          <a:schemeClr val="bg1"/>
                        </a:solidFill>
                      </a:rPr>
                      <a:t>
</a:t>
                    </a:r>
                    <a:fld id="{949E9BBF-E5FE-4BD4-8CED-8DD8C7E510D0}"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7BD-4345-B373-38E97E485E06}"/>
                </c:ext>
              </c:extLst>
            </c:dLbl>
            <c:dLbl>
              <c:idx val="3"/>
              <c:layout>
                <c:manualLayout>
                  <c:x val="-0.50235158518245637"/>
                  <c:y val="-0.34062318307308909"/>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D5213594-2B03-4170-B669-AA598D08B410}" type="CATEGORYNAME">
                      <a:rPr lang="en-US" b="1">
                        <a:solidFill>
                          <a:schemeClr val="bg1"/>
                        </a:solidFill>
                      </a:rPr>
                      <a:pPr>
                        <a:defRPr sz="1050">
                          <a:solidFill>
                            <a:schemeClr val="bg1"/>
                          </a:solidFill>
                        </a:defRPr>
                      </a:pPr>
                      <a:t>[NOM DE CATÉGORIE]</a:t>
                    </a:fld>
                    <a:r>
                      <a:rPr lang="en-US" baseline="0">
                        <a:solidFill>
                          <a:schemeClr val="bg1"/>
                        </a:solidFill>
                      </a:rPr>
                      <a:t>
</a:t>
                    </a:r>
                    <a:fld id="{2C941C69-4E39-40CB-AA46-24327B6A4F9B}"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3989084479584075"/>
                      <c:h val="0.15227704091038347"/>
                    </c:manualLayout>
                  </c15:layout>
                  <c15:dlblFieldTable/>
                  <c15:showDataLabelsRange val="0"/>
                </c:ext>
                <c:ext xmlns:c16="http://schemas.microsoft.com/office/drawing/2014/chart" uri="{C3380CC4-5D6E-409C-BE32-E72D297353CC}">
                  <c16:uniqueId val="{00000007-67BD-4345-B373-38E97E485E06}"/>
                </c:ext>
              </c:extLst>
            </c:dLbl>
            <c:dLbl>
              <c:idx val="4"/>
              <c:layout>
                <c:manualLayout>
                  <c:x val="0.19246437565384469"/>
                  <c:y val="2.9782487492825544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5A8689BC-682C-4F9F-B862-C28968DFA77F}" type="CATEGORYNAME">
                      <a:rPr lang="en-US" b="1">
                        <a:solidFill>
                          <a:schemeClr val="tx1"/>
                        </a:solidFill>
                      </a:rPr>
                      <a:pPr>
                        <a:defRPr sz="1050">
                          <a:solidFill>
                            <a:schemeClr val="tx1"/>
                          </a:solidFill>
                        </a:defRPr>
                      </a:pPr>
                      <a:t>[NOM DE CATÉGORIE]</a:t>
                    </a:fld>
                    <a:r>
                      <a:rPr lang="en-US" baseline="0">
                        <a:solidFill>
                          <a:schemeClr val="tx1"/>
                        </a:solidFill>
                      </a:rPr>
                      <a:t>
</a:t>
                    </a:r>
                    <a:fld id="{ABDA055B-0829-4754-8091-6698C35C9292}" type="VALUE">
                      <a:rPr lang="en-US" baseline="0">
                        <a:solidFill>
                          <a:schemeClr val="tx1"/>
                        </a:solidFill>
                      </a:rPr>
                      <a:pPr>
                        <a:defRPr sz="1050">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81919485888522"/>
                      <c:h val="0.22130664240490033"/>
                    </c:manualLayout>
                  </c15:layout>
                  <c15:dlblFieldTable/>
                  <c15:showDataLabelsRange val="0"/>
                </c:ext>
                <c:ext xmlns:c16="http://schemas.microsoft.com/office/drawing/2014/chart" uri="{C3380CC4-5D6E-409C-BE32-E72D297353CC}">
                  <c16:uniqueId val="{00000009-67BD-4345-B373-38E97E485E06}"/>
                </c:ext>
              </c:extLst>
            </c:dLbl>
            <c:dLbl>
              <c:idx val="5"/>
              <c:layout>
                <c:manualLayout>
                  <c:x val="-0.52588548607410346"/>
                  <c:y val="0.4011002133851209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4552021-41BE-4881-8270-415E068CF67D}" type="CATEGORYNAME">
                      <a:rPr lang="en-US" b="1">
                        <a:solidFill>
                          <a:schemeClr val="bg1"/>
                        </a:solidFill>
                      </a:rPr>
                      <a:pPr>
                        <a:defRPr sz="1050">
                          <a:solidFill>
                            <a:schemeClr val="bg1"/>
                          </a:solidFill>
                        </a:defRPr>
                      </a:pPr>
                      <a:t>[NOM DE CATÉGORIE]</a:t>
                    </a:fld>
                    <a:endParaRPr lang="en-US" b="1" baseline="0">
                      <a:solidFill>
                        <a:schemeClr val="bg1"/>
                      </a:solidFill>
                    </a:endParaRPr>
                  </a:p>
                  <a:p>
                    <a:pPr>
                      <a:defRPr sz="1050">
                        <a:solidFill>
                          <a:schemeClr val="bg1"/>
                        </a:solidFill>
                      </a:defRPr>
                    </a:pPr>
                    <a:fld id="{344486CA-755C-490A-8293-277D0391F628}" type="VALUE">
                      <a:rPr lang="en-US">
                        <a:solidFill>
                          <a:schemeClr val="bg1"/>
                        </a:solidFill>
                      </a:rPr>
                      <a:pPr>
                        <a:defRPr sz="1050">
                          <a:solidFill>
                            <a:schemeClr val="bg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67BD-4345-B373-38E97E485E06}"/>
                </c:ext>
              </c:extLst>
            </c:dLbl>
            <c:dLbl>
              <c:idx val="6"/>
              <c:layout>
                <c:manualLayout>
                  <c:x val="0.17060024486567676"/>
                  <c:y val="0.177674647026378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67F804B9-34CE-4D19-998E-60422DC4F52D}" type="CATEGORYNAME">
                      <a:rPr lang="en-US" b="1">
                        <a:solidFill>
                          <a:schemeClr val="tx1"/>
                        </a:solidFill>
                      </a:rPr>
                      <a:pPr>
                        <a:defRPr sz="1050">
                          <a:solidFill>
                            <a:schemeClr val="tx1"/>
                          </a:solidFill>
                        </a:defRPr>
                      </a:pPr>
                      <a:t>[NOM DE CATÉGORIE]</a:t>
                    </a:fld>
                    <a:endParaRPr lang="en-US" b="1" baseline="0">
                      <a:solidFill>
                        <a:schemeClr val="tx1"/>
                      </a:solidFill>
                    </a:endParaRPr>
                  </a:p>
                  <a:p>
                    <a:pPr>
                      <a:defRPr sz="1050">
                        <a:solidFill>
                          <a:schemeClr val="tx1"/>
                        </a:solidFill>
                      </a:defRPr>
                    </a:pPr>
                    <a:fld id="{7FCBD030-D4F3-4CAD-841B-EC22D7511747}" type="VALUE">
                      <a:rPr lang="en-US">
                        <a:solidFill>
                          <a:schemeClr val="tx1"/>
                        </a:solidFill>
                      </a:rPr>
                      <a:pPr>
                        <a:defRPr sz="1050">
                          <a:solidFill>
                            <a:schemeClr val="tx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67BD-4345-B373-38E97E485E06}"/>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'Meurthe-et-Moselle'!$A$111:$A$117</c:f>
              <c:strCache>
                <c:ptCount val="7"/>
                <c:pt idx="0">
                  <c:v>Epandage</c:v>
                </c:pt>
                <c:pt idx="1">
                  <c:v>Compostage</c:v>
                </c:pt>
                <c:pt idx="2">
                  <c:v>STEP</c:v>
                </c:pt>
                <c:pt idx="3">
                  <c:v>Incinération</c:v>
                </c:pt>
                <c:pt idx="4">
                  <c:v>Valorisation matière</c:v>
                </c:pt>
                <c:pt idx="5">
                  <c:v>Stockage</c:v>
                </c:pt>
                <c:pt idx="6">
                  <c:v>Autre ou non précisé</c:v>
                </c:pt>
              </c:strCache>
            </c:strRef>
          </c:cat>
          <c:val>
            <c:numRef>
              <c:f>'Meurthe-et-Moselle'!$C$111:$C$117</c:f>
              <c:numCache>
                <c:formatCode>0%</c:formatCode>
                <c:ptCount val="7"/>
                <c:pt idx="0">
                  <c:v>0.87773236416270206</c:v>
                </c:pt>
                <c:pt idx="1">
                  <c:v>3.350561078249778E-2</c:v>
                </c:pt>
                <c:pt idx="2">
                  <c:v>0</c:v>
                </c:pt>
                <c:pt idx="3">
                  <c:v>0</c:v>
                </c:pt>
                <c:pt idx="4">
                  <c:v>1.4916170795862669E-2</c:v>
                </c:pt>
                <c:pt idx="5">
                  <c:v>0</c:v>
                </c:pt>
                <c:pt idx="6">
                  <c:v>7.3845854258937499E-2</c:v>
                </c:pt>
              </c:numCache>
            </c:numRef>
          </c:val>
          <c:extLst>
            <c:ext xmlns:c16="http://schemas.microsoft.com/office/drawing/2014/chart" uri="{C3380CC4-5D6E-409C-BE32-E72D297353CC}">
              <c16:uniqueId val="{0000000E-67BD-4345-B373-38E97E485E06}"/>
            </c:ext>
          </c:extLst>
        </c:ser>
        <c:dLbls>
          <c:showLegendKey val="0"/>
          <c:showVal val="1"/>
          <c:showCatName val="0"/>
          <c:showSerName val="0"/>
          <c:showPercent val="0"/>
          <c:showBubbleSize val="0"/>
          <c:showLeaderLines val="0"/>
        </c:dLbls>
        <c:firstSliceAng val="11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'Meurthe-et-Moselle'!$B$165</c:f>
              <c:strCache>
                <c:ptCount val="1"/>
                <c:pt idx="0">
                  <c:v>Cumul d'électricité vendue (Gwh él)</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'Meurthe-et-Moselle'!$A$166:$A$188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'Meurthe-et-Moselle'!$B$166:$B$188</c:f>
              <c:numCache>
                <c:formatCode>0</c:formatCode>
                <c:ptCount val="23"/>
                <c:pt idx="0">
                  <c:v>0</c:v>
                </c:pt>
                <c:pt idx="1">
                  <c:v>0</c:v>
                </c:pt>
                <c:pt idx="2">
                  <c:v>0</c:v>
                </c:pt>
                <c:pt idx="3">
                  <c:v>0</c:v>
                </c:pt>
                <c:pt idx="4">
                  <c:v>3.2130000000000001</c:v>
                </c:pt>
                <c:pt idx="5">
                  <c:v>3.2130000000000001</c:v>
                </c:pt>
                <c:pt idx="6">
                  <c:v>3.2130000000000001</c:v>
                </c:pt>
                <c:pt idx="7">
                  <c:v>3.2130000000000001</c:v>
                </c:pt>
                <c:pt idx="8">
                  <c:v>3.2130000000000001</c:v>
                </c:pt>
                <c:pt idx="9">
                  <c:v>3.2130000000000001</c:v>
                </c:pt>
                <c:pt idx="10">
                  <c:v>3.2130000000000001</c:v>
                </c:pt>
                <c:pt idx="11">
                  <c:v>7.2450000000000001</c:v>
                </c:pt>
                <c:pt idx="12">
                  <c:v>10.176</c:v>
                </c:pt>
                <c:pt idx="13">
                  <c:v>20.782</c:v>
                </c:pt>
                <c:pt idx="14">
                  <c:v>20.782</c:v>
                </c:pt>
                <c:pt idx="15">
                  <c:v>20.782</c:v>
                </c:pt>
                <c:pt idx="16">
                  <c:v>20.782</c:v>
                </c:pt>
                <c:pt idx="17">
                  <c:v>48.327991999999995</c:v>
                </c:pt>
                <c:pt idx="18">
                  <c:v>52.055991999999996</c:v>
                </c:pt>
                <c:pt idx="19">
                  <c:v>72.885991999999987</c:v>
                </c:pt>
                <c:pt idx="20">
                  <c:v>76.95499199999999</c:v>
                </c:pt>
                <c:pt idx="21">
                  <c:v>76.95499199999999</c:v>
                </c:pt>
                <c:pt idx="22">
                  <c:v>76.95499199999999</c:v>
                </c:pt>
              </c:numCache>
            </c:numRef>
          </c:val>
          <c:extLst>
            <c:ext xmlns:c16="http://schemas.microsoft.com/office/drawing/2014/chart" uri="{C3380CC4-5D6E-409C-BE32-E72D297353CC}">
              <c16:uniqueId val="{00000000-0AAE-4F47-AA24-CB50105E8EE8}"/>
            </c:ext>
          </c:extLst>
        </c:ser>
        <c:ser>
          <c:idx val="2"/>
          <c:order val="1"/>
          <c:tx>
            <c:strRef>
              <c:f>'Meurthe-et-Moselle'!$C$165</c:f>
              <c:strCache>
                <c:ptCount val="1"/>
                <c:pt idx="0">
                  <c:v>Cumul de biométhane injecté (GWh PCS)</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'Meurthe-et-Moselle'!$A$166:$A$188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'Meurthe-et-Moselle'!$C$166:$C$188</c:f>
              <c:numCache>
                <c:formatCode>0</c:formatCode>
                <c:ptCount val="23"/>
                <c:pt idx="0">
                  <c:v>0</c:v>
                </c:pt>
                <c:pt idx="1">
                  <c:v>10.667549999999999</c:v>
                </c:pt>
                <c:pt idx="2">
                  <c:v>10.667549999999999</c:v>
                </c:pt>
                <c:pt idx="3">
                  <c:v>10.667549999999999</c:v>
                </c:pt>
                <c:pt idx="4">
                  <c:v>10.667549999999999</c:v>
                </c:pt>
                <c:pt idx="5">
                  <c:v>10.667549999999999</c:v>
                </c:pt>
                <c:pt idx="6">
                  <c:v>10.667549999999999</c:v>
                </c:pt>
                <c:pt idx="7">
                  <c:v>10.667549999999999</c:v>
                </c:pt>
                <c:pt idx="8">
                  <c:v>10.667549999999999</c:v>
                </c:pt>
                <c:pt idx="9">
                  <c:v>10.667549999999999</c:v>
                </c:pt>
                <c:pt idx="10">
                  <c:v>10.667549999999999</c:v>
                </c:pt>
                <c:pt idx="11">
                  <c:v>10.667549999999999</c:v>
                </c:pt>
                <c:pt idx="12">
                  <c:v>10.667549999999999</c:v>
                </c:pt>
                <c:pt idx="13">
                  <c:v>10.667549999999999</c:v>
                </c:pt>
                <c:pt idx="14">
                  <c:v>10.667549999999999</c:v>
                </c:pt>
                <c:pt idx="15">
                  <c:v>10.667549999999999</c:v>
                </c:pt>
                <c:pt idx="16">
                  <c:v>10.667549999999999</c:v>
                </c:pt>
                <c:pt idx="17">
                  <c:v>10.667549999999999</c:v>
                </c:pt>
                <c:pt idx="18">
                  <c:v>10.667549999999999</c:v>
                </c:pt>
                <c:pt idx="19">
                  <c:v>79.408549999999991</c:v>
                </c:pt>
                <c:pt idx="20">
                  <c:v>179.85154999999997</c:v>
                </c:pt>
                <c:pt idx="21">
                  <c:v>198.78854999999999</c:v>
                </c:pt>
                <c:pt idx="22">
                  <c:v>198.78854999999999</c:v>
                </c:pt>
              </c:numCache>
            </c:numRef>
          </c:val>
          <c:extLst>
            <c:ext xmlns:c16="http://schemas.microsoft.com/office/drawing/2014/chart" uri="{C3380CC4-5D6E-409C-BE32-E72D297353CC}">
              <c16:uniqueId val="{00000001-0AAE-4F47-AA24-CB50105E8EE8}"/>
            </c:ext>
          </c:extLst>
        </c:ser>
        <c:dLbls>
          <c:dLblPos val="outEnd"/>
          <c:showLegendKey val="0"/>
          <c:showVal val="1"/>
          <c:showCatName val="0"/>
          <c:showSerName val="0"/>
          <c:showPercent val="0"/>
          <c:showBubbleSize val="0"/>
        </c:dLbls>
        <c:gapWidth val="80"/>
        <c:overlap val="-50"/>
        <c:axId val="207144287"/>
        <c:axId val="207139007"/>
      </c:barChart>
      <c:catAx>
        <c:axId val="20714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207139007"/>
        <c:crosses val="autoZero"/>
        <c:auto val="1"/>
        <c:lblAlgn val="ctr"/>
        <c:lblOffset val="100"/>
        <c:noMultiLvlLbl val="0"/>
      </c:catAx>
      <c:valAx>
        <c:axId val="207139007"/>
        <c:scaling>
          <c:orientation val="minMax"/>
        </c:scaling>
        <c:delete val="0"/>
        <c:axPos val="l"/>
        <c:majorGridlines>
          <c:spPr>
            <a:ln w="9525" cap="flat" cmpd="sng" algn="ctr">
              <a:solidFill>
                <a:srgbClr val="DDDDDD"/>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20714428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1" i="0" u="none" strike="noStrike" kern="1200" baseline="0">
                <a:solidFill>
                  <a:schemeClr val="accent6"/>
                </a:solidFill>
                <a:latin typeface="Marianne" panose="02000000000000000000" pitchFamily="50" charset="0"/>
                <a:ea typeface="+mn-ea"/>
                <a:cs typeface="+mn-cs"/>
              </a:defRPr>
            </a:pPr>
            <a:endParaRPr lang="fr-FR"/>
          </a:p>
        </c:txPr>
      </c:legendEntry>
      <c:legendEntry>
        <c:idx val="1"/>
        <c:txPr>
          <a:bodyPr rot="0" spcFirstLastPara="1" vertOverflow="ellipsis" vert="horz" wrap="square" anchor="ctr" anchorCtr="1"/>
          <a:lstStyle/>
          <a:p>
            <a:pPr>
              <a:defRPr sz="1100" b="1" i="0" u="none" strike="noStrike" kern="1200" baseline="0">
                <a:solidFill>
                  <a:schemeClr val="tx2"/>
                </a:solidFill>
                <a:latin typeface="Marianne" panose="02000000000000000000" pitchFamily="50" charset="0"/>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4481481481482E-2"/>
          <c:y val="5.2970841092349535E-2"/>
          <c:w val="0.60095092592592592"/>
          <c:h val="0.73572327601258125"/>
        </c:manualLayout>
      </c:layout>
      <c:barChart>
        <c:barDir val="col"/>
        <c:grouping val="stacked"/>
        <c:varyColors val="0"/>
        <c:ser>
          <c:idx val="0"/>
          <c:order val="0"/>
          <c:tx>
            <c:strRef>
              <c:f>Meuse!$D$5</c:f>
              <c:strCache>
                <c:ptCount val="1"/>
                <c:pt idx="0">
                  <c:v>Nombre d'installations (hors démarrage)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Meuse!$E$4:$G$4</c:f>
              <c:strCache>
                <c:ptCount val="3"/>
                <c:pt idx="0">
                  <c:v>Installations recensées en 2023</c:v>
                </c:pt>
                <c:pt idx="1">
                  <c:v>Ayant répondu à l'enquête</c:v>
                </c:pt>
                <c:pt idx="2">
                  <c:v>Données analysées</c:v>
                </c:pt>
              </c:strCache>
            </c:strRef>
          </c:cat>
          <c:val>
            <c:numRef>
              <c:f>Meuse!$E$5:$G$5</c:f>
              <c:numCache>
                <c:formatCode>General</c:formatCode>
                <c:ptCount val="3"/>
                <c:pt idx="0">
                  <c:v>22</c:v>
                </c:pt>
                <c:pt idx="1">
                  <c:v>18</c:v>
                </c:pt>
                <c:pt idx="2">
                  <c:v>18</c:v>
                </c:pt>
              </c:numCache>
            </c:numRef>
          </c:val>
          <c:extLst>
            <c:ext xmlns:c16="http://schemas.microsoft.com/office/drawing/2014/chart" uri="{C3380CC4-5D6E-409C-BE32-E72D297353CC}">
              <c16:uniqueId val="{00000000-B9B6-4CEA-B1B7-F46F5D1DB2DC}"/>
            </c:ext>
          </c:extLst>
        </c:ser>
        <c:ser>
          <c:idx val="1"/>
          <c:order val="1"/>
          <c:tx>
            <c:strRef>
              <c:f>Meuse!$D$6</c:f>
              <c:strCache>
                <c:ptCount val="1"/>
                <c:pt idx="0">
                  <c:v>Nombre d'installations (démarrage)</c:v>
                </c:pt>
              </c:strCache>
            </c:strRef>
          </c:tx>
          <c:spPr>
            <a:solidFill>
              <a:schemeClr val="accent2"/>
            </a:solidFill>
            <a:ln>
              <a:noFill/>
            </a:ln>
            <a:effectLst/>
          </c:spPr>
          <c:invertIfNegative val="0"/>
          <c:dLbls>
            <c:numFmt formatCode="[&gt;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Meuse!$E$4:$G$4</c:f>
              <c:strCache>
                <c:ptCount val="3"/>
                <c:pt idx="0">
                  <c:v>Installations recensées en 2023</c:v>
                </c:pt>
                <c:pt idx="1">
                  <c:v>Ayant répondu à l'enquête</c:v>
                </c:pt>
                <c:pt idx="2">
                  <c:v>Données analysées</c:v>
                </c:pt>
              </c:strCache>
            </c:strRef>
          </c:cat>
          <c:val>
            <c:numRef>
              <c:f>Meuse!$E$6:$G$6</c:f>
              <c:numCache>
                <c:formatCode>General</c:formatCode>
                <c:ptCount val="3"/>
                <c:pt idx="0">
                  <c:v>2</c:v>
                </c:pt>
                <c:pt idx="1">
                  <c:v>1</c:v>
                </c:pt>
                <c:pt idx="2">
                  <c:v>1</c:v>
                </c:pt>
              </c:numCache>
            </c:numRef>
          </c:val>
          <c:extLst>
            <c:ext xmlns:c16="http://schemas.microsoft.com/office/drawing/2014/chart" uri="{C3380CC4-5D6E-409C-BE32-E72D297353CC}">
              <c16:uniqueId val="{00000001-B9B6-4CEA-B1B7-F46F5D1DB2DC}"/>
            </c:ext>
          </c:extLst>
        </c:ser>
        <c:ser>
          <c:idx val="3"/>
          <c:order val="2"/>
          <c:tx>
            <c:strRef>
              <c:f>Meuse!$D$7</c:f>
              <c:strCache>
                <c:ptCount val="1"/>
                <c:pt idx="0">
                  <c:v>Données complétées</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Meuse!$E$4:$G$4</c:f>
              <c:strCache>
                <c:ptCount val="3"/>
                <c:pt idx="0">
                  <c:v>Installations recensées en 2023</c:v>
                </c:pt>
                <c:pt idx="1">
                  <c:v>Ayant répondu à l'enquête</c:v>
                </c:pt>
                <c:pt idx="2">
                  <c:v>Données analysées</c:v>
                </c:pt>
              </c:strCache>
            </c:strRef>
          </c:cat>
          <c:val>
            <c:numRef>
              <c:f>Meuse!$E$7:$G$7</c:f>
              <c:numCache>
                <c:formatCode>General</c:formatCode>
                <c:ptCount val="3"/>
                <c:pt idx="0">
                  <c:v>0</c:v>
                </c:pt>
                <c:pt idx="1">
                  <c:v>0</c:v>
                </c:pt>
                <c:pt idx="2">
                  <c:v>3</c:v>
                </c:pt>
              </c:numCache>
            </c:numRef>
          </c:val>
          <c:extLst>
            <c:ext xmlns:c16="http://schemas.microsoft.com/office/drawing/2014/chart" uri="{C3380CC4-5D6E-409C-BE32-E72D297353CC}">
              <c16:uniqueId val="{00000002-B9B6-4CEA-B1B7-F46F5D1DB2DC}"/>
            </c:ext>
          </c:extLst>
        </c:ser>
        <c:ser>
          <c:idx val="2"/>
          <c:order val="3"/>
          <c:tx>
            <c:strRef>
              <c:f>Meuse!$D$8</c:f>
              <c:strCache>
                <c:ptCount val="1"/>
                <c:pt idx="0">
                  <c:v>Total</c:v>
                </c:pt>
              </c:strCache>
            </c:strRef>
          </c:tx>
          <c:spPr>
            <a:noFill/>
            <a:ln>
              <a:noFill/>
            </a:ln>
            <a:effectLst/>
          </c:spPr>
          <c:invertIfNegative val="0"/>
          <c:dLbls>
            <c:dLbl>
              <c:idx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B6-4CEA-B1B7-F46F5D1DB2DC}"/>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B6-4CEA-B1B7-F46F5D1DB2DC}"/>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B6-4CEA-B1B7-F46F5D1DB2DC}"/>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Meuse!$E$4:$G$4</c:f>
              <c:strCache>
                <c:ptCount val="3"/>
                <c:pt idx="0">
                  <c:v>Installations recensées en 2023</c:v>
                </c:pt>
                <c:pt idx="1">
                  <c:v>Ayant répondu à l'enquête</c:v>
                </c:pt>
                <c:pt idx="2">
                  <c:v>Données analysées</c:v>
                </c:pt>
              </c:strCache>
            </c:strRef>
          </c:cat>
          <c:val>
            <c:numRef>
              <c:f>Meuse!$E$8:$G$8</c:f>
              <c:numCache>
                <c:formatCode>General</c:formatCode>
                <c:ptCount val="3"/>
                <c:pt idx="0">
                  <c:v>24</c:v>
                </c:pt>
                <c:pt idx="1">
                  <c:v>19</c:v>
                </c:pt>
                <c:pt idx="2">
                  <c:v>22</c:v>
                </c:pt>
              </c:numCache>
            </c:numRef>
          </c:val>
          <c:extLst>
            <c:ext xmlns:c16="http://schemas.microsoft.com/office/drawing/2014/chart" uri="{C3380CC4-5D6E-409C-BE32-E72D297353CC}">
              <c16:uniqueId val="{00000006-B9B6-4CEA-B1B7-F46F5D1DB2DC}"/>
            </c:ext>
          </c:extLst>
        </c:ser>
        <c:dLbls>
          <c:dLblPos val="ctr"/>
          <c:showLegendKey val="0"/>
          <c:showVal val="1"/>
          <c:showCatName val="0"/>
          <c:showSerName val="0"/>
          <c:showPercent val="0"/>
          <c:showBubbleSize val="0"/>
        </c:dLbls>
        <c:gapWidth val="150"/>
        <c:overlap val="100"/>
        <c:axId val="664379439"/>
        <c:axId val="668485360"/>
      </c:barChart>
      <c:catAx>
        <c:axId val="664379439"/>
        <c:scaling>
          <c:orientation val="minMax"/>
        </c:scaling>
        <c:delete val="0"/>
        <c:axPos val="b"/>
        <c:numFmt formatCode="General" sourceLinked="1"/>
        <c:majorTickMark val="none"/>
        <c:minorTickMark val="none"/>
        <c:tickLblPos val="nextTo"/>
        <c:spPr>
          <a:noFill/>
          <a:ln w="9525" cap="flat" cmpd="sng" algn="ctr">
            <a:solidFill>
              <a:srgbClr val="DDDDDD"/>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8485360"/>
        <c:crosses val="autoZero"/>
        <c:auto val="1"/>
        <c:lblAlgn val="ctr"/>
        <c:lblOffset val="100"/>
        <c:noMultiLvlLbl val="0"/>
      </c:catAx>
      <c:valAx>
        <c:axId val="668485360"/>
        <c:scaling>
          <c:orientation val="minMax"/>
          <c:max val="30"/>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4379439"/>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9965444444444447"/>
          <c:y val="0.2011924523188455"/>
          <c:w val="0.28623444444444446"/>
          <c:h val="0.696898737970589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81207051546297E-2"/>
          <c:y val="4.9420662322715747E-2"/>
          <c:w val="0.59102932259000129"/>
          <c:h val="0.67718441639343829"/>
        </c:manualLayout>
      </c:layout>
      <c:barChart>
        <c:barDir val="col"/>
        <c:grouping val="stacked"/>
        <c:varyColors val="0"/>
        <c:ser>
          <c:idx val="0"/>
          <c:order val="0"/>
          <c:tx>
            <c:strRef>
              <c:f>Meuse!$C$34</c:f>
              <c:strCache>
                <c:ptCount val="1"/>
                <c:pt idx="0">
                  <c:v>À la ferme</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Meuse!$B$35:$B$39</c:f>
              <c:strCache>
                <c:ptCount val="5"/>
                <c:pt idx="0">
                  <c:v>&lt;2016</c:v>
                </c:pt>
                <c:pt idx="1">
                  <c:v>2016-2018</c:v>
                </c:pt>
                <c:pt idx="2">
                  <c:v>2019-2020</c:v>
                </c:pt>
                <c:pt idx="3">
                  <c:v>2021-2022</c:v>
                </c:pt>
                <c:pt idx="4">
                  <c:v>2023</c:v>
                </c:pt>
              </c:strCache>
            </c:strRef>
          </c:cat>
          <c:val>
            <c:numRef>
              <c:f>Meuse!$C$35:$C$39</c:f>
              <c:numCache>
                <c:formatCode>General</c:formatCode>
                <c:ptCount val="5"/>
                <c:pt idx="0">
                  <c:v>3</c:v>
                </c:pt>
                <c:pt idx="1">
                  <c:v>4</c:v>
                </c:pt>
                <c:pt idx="2">
                  <c:v>7</c:v>
                </c:pt>
                <c:pt idx="3">
                  <c:v>5</c:v>
                </c:pt>
                <c:pt idx="4">
                  <c:v>1</c:v>
                </c:pt>
              </c:numCache>
            </c:numRef>
          </c:val>
          <c:extLst>
            <c:ext xmlns:c16="http://schemas.microsoft.com/office/drawing/2014/chart" uri="{C3380CC4-5D6E-409C-BE32-E72D297353CC}">
              <c16:uniqueId val="{00000000-E5A3-48B9-81E4-D515EEB78AC5}"/>
            </c:ext>
          </c:extLst>
        </c:ser>
        <c:ser>
          <c:idx val="1"/>
          <c:order val="1"/>
          <c:tx>
            <c:strRef>
              <c:f>Meuse!$D$34</c:f>
              <c:strCache>
                <c:ptCount val="1"/>
                <c:pt idx="0">
                  <c:v>Centralisée/Territoriale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Meuse!$B$35:$B$39</c:f>
              <c:strCache>
                <c:ptCount val="5"/>
                <c:pt idx="0">
                  <c:v>&lt;2016</c:v>
                </c:pt>
                <c:pt idx="1">
                  <c:v>2016-2018</c:v>
                </c:pt>
                <c:pt idx="2">
                  <c:v>2019-2020</c:v>
                </c:pt>
                <c:pt idx="3">
                  <c:v>2021-2022</c:v>
                </c:pt>
                <c:pt idx="4">
                  <c:v>2023</c:v>
                </c:pt>
              </c:strCache>
            </c:strRef>
          </c:cat>
          <c:val>
            <c:numRef>
              <c:f>Meuse!$D$35:$D$39</c:f>
              <c:numCache>
                <c:formatCode>General</c:formatCode>
                <c:ptCount val="5"/>
                <c:pt idx="0">
                  <c:v>0</c:v>
                </c:pt>
                <c:pt idx="1">
                  <c:v>1</c:v>
                </c:pt>
                <c:pt idx="2">
                  <c:v>0</c:v>
                </c:pt>
                <c:pt idx="3">
                  <c:v>0</c:v>
                </c:pt>
                <c:pt idx="4">
                  <c:v>0</c:v>
                </c:pt>
              </c:numCache>
            </c:numRef>
          </c:val>
          <c:extLst>
            <c:ext xmlns:c16="http://schemas.microsoft.com/office/drawing/2014/chart" uri="{C3380CC4-5D6E-409C-BE32-E72D297353CC}">
              <c16:uniqueId val="{00000001-E5A3-48B9-81E4-D515EEB78AC5}"/>
            </c:ext>
          </c:extLst>
        </c:ser>
        <c:ser>
          <c:idx val="2"/>
          <c:order val="2"/>
          <c:tx>
            <c:strRef>
              <c:f>Meuse!$E$34</c:f>
              <c:strCache>
                <c:ptCount val="1"/>
                <c:pt idx="0">
                  <c:v>Couverture de fosse</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Meuse!$B$35:$B$39</c:f>
              <c:strCache>
                <c:ptCount val="5"/>
                <c:pt idx="0">
                  <c:v>&lt;2016</c:v>
                </c:pt>
                <c:pt idx="1">
                  <c:v>2016-2018</c:v>
                </c:pt>
                <c:pt idx="2">
                  <c:v>2019-2020</c:v>
                </c:pt>
                <c:pt idx="3">
                  <c:v>2021-2022</c:v>
                </c:pt>
                <c:pt idx="4">
                  <c:v>2023</c:v>
                </c:pt>
              </c:strCache>
            </c:strRef>
          </c:cat>
          <c:val>
            <c:numRef>
              <c:f>Meuse!$E$35:$E$39</c:f>
              <c:numCache>
                <c:formatCode>General</c:formatCode>
                <c:ptCount val="5"/>
                <c:pt idx="0">
                  <c:v>0</c:v>
                </c:pt>
                <c:pt idx="1">
                  <c:v>0</c:v>
                </c:pt>
                <c:pt idx="2">
                  <c:v>1</c:v>
                </c:pt>
                <c:pt idx="3">
                  <c:v>0</c:v>
                </c:pt>
                <c:pt idx="4">
                  <c:v>0</c:v>
                </c:pt>
              </c:numCache>
            </c:numRef>
          </c:val>
          <c:extLst xmlns:c15="http://schemas.microsoft.com/office/drawing/2012/chart">
            <c:ext xmlns:c16="http://schemas.microsoft.com/office/drawing/2014/chart" uri="{C3380CC4-5D6E-409C-BE32-E72D297353CC}">
              <c16:uniqueId val="{00000002-E5A3-48B9-81E4-D515EEB78AC5}"/>
            </c:ext>
          </c:extLst>
        </c:ser>
        <c:ser>
          <c:idx val="3"/>
          <c:order val="3"/>
          <c:tx>
            <c:strRef>
              <c:f>Meuse!$F$34</c:f>
              <c:strCache>
                <c:ptCount val="1"/>
                <c:pt idx="0">
                  <c:v>Industrielle</c:v>
                </c:pt>
              </c:strCache>
            </c:strRef>
          </c:tx>
          <c:spPr>
            <a:solidFill>
              <a:srgbClr val="FDCF4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Meuse!$B$35:$B$39</c:f>
              <c:strCache>
                <c:ptCount val="5"/>
                <c:pt idx="0">
                  <c:v>&lt;2016</c:v>
                </c:pt>
                <c:pt idx="1">
                  <c:v>2016-2018</c:v>
                </c:pt>
                <c:pt idx="2">
                  <c:v>2019-2020</c:v>
                </c:pt>
                <c:pt idx="3">
                  <c:v>2021-2022</c:v>
                </c:pt>
                <c:pt idx="4">
                  <c:v>2023</c:v>
                </c:pt>
              </c:strCache>
            </c:strRef>
          </c:cat>
          <c:val>
            <c:numRef>
              <c:f>Meuse!$F$35:$F$39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E5A3-48B9-81E4-D515EEB78AC5}"/>
            </c:ext>
          </c:extLst>
        </c:ser>
        <c:ser>
          <c:idx val="4"/>
          <c:order val="4"/>
          <c:tx>
            <c:strRef>
              <c:f>Meuse!$G$34</c:f>
              <c:strCache>
                <c:ptCount val="1"/>
                <c:pt idx="0">
                  <c:v>STEP</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Meuse!$B$35:$B$39</c:f>
              <c:strCache>
                <c:ptCount val="5"/>
                <c:pt idx="0">
                  <c:v>&lt;2016</c:v>
                </c:pt>
                <c:pt idx="1">
                  <c:v>2016-2018</c:v>
                </c:pt>
                <c:pt idx="2">
                  <c:v>2019-2020</c:v>
                </c:pt>
                <c:pt idx="3">
                  <c:v>2021-2022</c:v>
                </c:pt>
                <c:pt idx="4">
                  <c:v>2023</c:v>
                </c:pt>
              </c:strCache>
            </c:strRef>
          </c:cat>
          <c:val>
            <c:numRef>
              <c:f>Meuse!$G$35:$G$39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4-E5A3-48B9-81E4-D515EEB78AC5}"/>
            </c:ext>
          </c:extLst>
        </c:ser>
        <c:ser>
          <c:idx val="5"/>
          <c:order val="5"/>
          <c:tx>
            <c:strRef>
              <c:f>Meuse!$H$34</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Meuse!$B$35:$B$39</c:f>
              <c:strCache>
                <c:ptCount val="5"/>
                <c:pt idx="0">
                  <c:v>&lt;2016</c:v>
                </c:pt>
                <c:pt idx="1">
                  <c:v>2016-2018</c:v>
                </c:pt>
                <c:pt idx="2">
                  <c:v>2019-2020</c:v>
                </c:pt>
                <c:pt idx="3">
                  <c:v>2021-2022</c:v>
                </c:pt>
                <c:pt idx="4">
                  <c:v>2023</c:v>
                </c:pt>
              </c:strCache>
            </c:strRef>
          </c:cat>
          <c:val>
            <c:numRef>
              <c:f>Meuse!$H$35:$H$39</c:f>
              <c:numCache>
                <c:formatCode>General</c:formatCode>
                <c:ptCount val="5"/>
                <c:pt idx="0">
                  <c:v>3</c:v>
                </c:pt>
                <c:pt idx="1">
                  <c:v>5</c:v>
                </c:pt>
                <c:pt idx="2">
                  <c:v>8</c:v>
                </c:pt>
                <c:pt idx="3">
                  <c:v>5</c:v>
                </c:pt>
                <c:pt idx="4">
                  <c:v>1</c:v>
                </c:pt>
              </c:numCache>
            </c:numRef>
          </c:val>
          <c:extLst>
            <c:ext xmlns:c16="http://schemas.microsoft.com/office/drawing/2014/chart" uri="{C3380CC4-5D6E-409C-BE32-E72D297353CC}">
              <c16:uniqueId val="{00000005-E5A3-48B9-81E4-D515EEB78AC5}"/>
            </c:ext>
          </c:extLst>
        </c:ser>
        <c:dLbls>
          <c:dLblPos val="ctr"/>
          <c:showLegendKey val="0"/>
          <c:showVal val="1"/>
          <c:showCatName val="0"/>
          <c:showSerName val="0"/>
          <c:showPercent val="0"/>
          <c:showBubbleSize val="0"/>
        </c:dLbls>
        <c:gapWidth val="150"/>
        <c:overlap val="100"/>
        <c:axId val="1913321168"/>
        <c:axId val="1772606064"/>
        <c:extLst/>
      </c:barChart>
      <c:catAx>
        <c:axId val="1913321168"/>
        <c:scaling>
          <c:orientation val="minMax"/>
        </c:scaling>
        <c:delete val="0"/>
        <c:axPos val="b"/>
        <c:numFmt formatCode="General" sourceLinked="1"/>
        <c:majorTickMark val="none"/>
        <c:minorTickMark val="none"/>
        <c:tickLblPos val="nextTo"/>
        <c:spPr>
          <a:noFill/>
          <a:ln w="9525" cap="flat" cmpd="sng" algn="ctr">
            <a:solidFill>
              <a:srgbClr val="B2B2B2"/>
            </a:solidFill>
            <a:round/>
          </a:ln>
          <a:effectLst/>
        </c:spPr>
        <c:txPr>
          <a:bodyPr rot="-180000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772606064"/>
        <c:crosses val="autoZero"/>
        <c:auto val="1"/>
        <c:lblAlgn val="ctr"/>
        <c:lblOffset val="100"/>
        <c:noMultiLvlLbl val="0"/>
      </c:catAx>
      <c:valAx>
        <c:axId val="1772606064"/>
        <c:scaling>
          <c:orientation val="minMax"/>
          <c:max val="15"/>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913321168"/>
        <c:crosses val="autoZero"/>
        <c:crossBetween val="between"/>
        <c:majorUnit val="2"/>
      </c:valAx>
      <c:spPr>
        <a:noFill/>
        <a:ln>
          <a:noFill/>
        </a:ln>
        <a:effectLst/>
      </c:spPr>
    </c:plotArea>
    <c:legend>
      <c:legendPos val="r"/>
      <c:legendEntry>
        <c:idx val="0"/>
        <c:txPr>
          <a:bodyPr rot="0" spcFirstLastPara="1" vertOverflow="ellipsis" vert="horz" wrap="square" anchor="ctr" anchorCtr="1"/>
          <a:lstStyle/>
          <a:p>
            <a:pPr>
              <a:defRPr sz="11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5173110441163817"/>
          <c:y val="0.24089070529510465"/>
          <c:w val="0.33061618789331793"/>
          <c:h val="0.5699367238413836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FDCF41"/>
          </a:solidFill>
          <a:ln w="19050">
            <a:solidFill>
              <a:schemeClr val="lt1"/>
            </a:solidFill>
          </a:ln>
          <a:effectLst/>
        </c:spPr>
        <c:dLbl>
          <c:idx val="0"/>
          <c:layout>
            <c:manualLayout>
              <c:x val="-0.1027777777777778"/>
              <c:y val="-0.1203703703703704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2"/>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3"/>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4"/>
        <c:spPr>
          <a:solidFill>
            <a:srgbClr val="FF8D7E"/>
          </a:solidFill>
          <a:ln w="19050">
            <a:solidFill>
              <a:schemeClr val="lt1"/>
            </a:solidFill>
          </a:ln>
          <a:effectLst/>
        </c:spPr>
        <c:dLbl>
          <c:idx val="0"/>
          <c:layout>
            <c:manualLayout>
              <c:x val="-0.18472222222222226"/>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3797222222222223"/>
                  <c:h val="0.18409740449110529"/>
                </c:manualLayout>
              </c15:layout>
            </c:ext>
          </c:extLst>
        </c:dLbl>
      </c:pivotFmt>
      <c:pivotFmt>
        <c:idx val="5"/>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8"/>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9"/>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0.35002153910244921"/>
          <c:y val="0.2539274936709574"/>
          <c:w val="0.30895390530902861"/>
          <c:h val="0.56153487313544503"/>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2614-4D42-ABDD-353068177C51}"/>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2614-4D42-ABDD-353068177C51}"/>
              </c:ext>
            </c:extLst>
          </c:dPt>
          <c:dPt>
            <c:idx val="2"/>
            <c:bubble3D val="0"/>
            <c:spPr>
              <a:solidFill>
                <a:schemeClr val="bg2"/>
              </a:solidFill>
              <a:ln w="19050">
                <a:solidFill>
                  <a:schemeClr val="lt1"/>
                </a:solidFill>
              </a:ln>
              <a:effectLst/>
            </c:spPr>
            <c:extLst>
              <c:ext xmlns:c16="http://schemas.microsoft.com/office/drawing/2014/chart" uri="{C3380CC4-5D6E-409C-BE32-E72D297353CC}">
                <c16:uniqueId val="{00000005-2614-4D42-ABDD-353068177C51}"/>
              </c:ext>
            </c:extLst>
          </c:dPt>
          <c:dPt>
            <c:idx val="3"/>
            <c:bubble3D val="0"/>
            <c:spPr>
              <a:solidFill>
                <a:srgbClr val="FDCF41"/>
              </a:solidFill>
              <a:ln w="19050">
                <a:solidFill>
                  <a:schemeClr val="lt1"/>
                </a:solidFill>
              </a:ln>
              <a:effectLst/>
            </c:spPr>
            <c:extLst>
              <c:ext xmlns:c16="http://schemas.microsoft.com/office/drawing/2014/chart" uri="{C3380CC4-5D6E-409C-BE32-E72D297353CC}">
                <c16:uniqueId val="{00000007-2614-4D42-ABDD-353068177C51}"/>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2614-4D42-ABDD-353068177C51}"/>
              </c:ext>
            </c:extLst>
          </c:dPt>
          <c:dLbls>
            <c:dLbl>
              <c:idx val="0"/>
              <c:layout>
                <c:manualLayout>
                  <c:x val="-0.1724137313122589"/>
                  <c:y val="9.6790939197838946E-2"/>
                </c:manualLayout>
              </c:layout>
              <c:tx>
                <c:rich>
                  <a:bodyPr/>
                  <a:lstStyle/>
                  <a:p>
                    <a:fld id="{8FC7A2DB-9789-4AF6-9812-954C063B8C1F}" type="CATEGORYNAME">
                      <a:rPr lang="en-US" b="1"/>
                      <a:pPr/>
                      <a:t>[NOM DE CATÉGORIE]</a:t>
                    </a:fld>
                    <a:r>
                      <a:rPr lang="en-US" baseline="0"/>
                      <a:t>
</a:t>
                    </a:r>
                    <a:fld id="{45BC05C4-0315-4455-968F-1BDB8BB19107}" type="VALUE">
                      <a:rPr lang="en-US" baseline="0"/>
                      <a:pPr/>
                      <a:t>[VALEUR]</a:t>
                    </a:fld>
                    <a:r>
                      <a:rPr lang="en-US" baseline="0"/>
                      <a:t>
</a:t>
                    </a:r>
                    <a:fld id="{D1EEAFDD-C38D-4B02-A5C8-AE5E33E2593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2614-4D42-ABDD-353068177C51}"/>
                </c:ext>
              </c:extLst>
            </c:dLbl>
            <c:dLbl>
              <c:idx val="1"/>
              <c:layout>
                <c:manualLayout>
                  <c:x val="0.12607371074073609"/>
                  <c:y val="-0.195055107916666"/>
                </c:manualLayout>
              </c:layout>
              <c:tx>
                <c:rich>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fld id="{B1B08C83-DED2-4F88-B35A-9244EC23B164}" type="CATEGORYNAME">
                      <a:rPr lang="en-US" b="1"/>
                      <a:pPr>
                        <a:defRPr sz="1050">
                          <a:solidFill>
                            <a:schemeClr val="tx1"/>
                          </a:solidFill>
                        </a:defRPr>
                      </a:pPr>
                      <a:t>[NOM DE CATÉGORIE]</a:t>
                    </a:fld>
                    <a:r>
                      <a:rPr lang="en-US" baseline="0"/>
                      <a:t>
</a:t>
                    </a:r>
                    <a:fld id="{F8D3604B-8D6C-4EF9-962E-CC07AF27FF04}" type="VALUE">
                      <a:rPr lang="en-US" baseline="0"/>
                      <a:pPr>
                        <a:defRPr sz="1050">
                          <a:solidFill>
                            <a:schemeClr val="tx1"/>
                          </a:solidFill>
                        </a:defRPr>
                      </a:pPr>
                      <a:t>[VALEUR]</a:t>
                    </a:fld>
                    <a:r>
                      <a:rPr lang="en-US" baseline="0"/>
                      <a:t>
</a:t>
                    </a:r>
                    <a:fld id="{59493FCE-E535-4612-B0DD-74679D5D43E1}" type="PERCENTAGE">
                      <a:rPr lang="en-US" baseline="0"/>
                      <a:pPr>
                        <a:defRPr sz="1050">
                          <a:solidFill>
                            <a:schemeClr val="tx1"/>
                          </a:solidFill>
                        </a:defRPr>
                      </a:pPr>
                      <a:t>[POURCENTAGE]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38797591805796217"/>
                      <c:h val="0.25232239933732709"/>
                    </c:manualLayout>
                  </c15:layout>
                  <c15:dlblFieldTable/>
                  <c15:showDataLabelsRange val="0"/>
                </c:ext>
                <c:ext xmlns:c16="http://schemas.microsoft.com/office/drawing/2014/chart" uri="{C3380CC4-5D6E-409C-BE32-E72D297353CC}">
                  <c16:uniqueId val="{00000003-2614-4D42-ABDD-353068177C51}"/>
                </c:ext>
              </c:extLst>
            </c:dLbl>
            <c:dLbl>
              <c:idx val="2"/>
              <c:layout>
                <c:manualLayout>
                  <c:x val="0.1581975636722677"/>
                  <c:y val="0.16443692831244322"/>
                </c:manualLayout>
              </c:layout>
              <c:tx>
                <c:rich>
                  <a:bodyPr/>
                  <a:lstStyle/>
                  <a:p>
                    <a:fld id="{AE229371-554F-444B-94C3-54DE7BA43BB3}" type="CATEGORYNAME">
                      <a:rPr lang="en-US" b="1">
                        <a:solidFill>
                          <a:schemeClr val="tx1"/>
                        </a:solidFill>
                      </a:rPr>
                      <a:pPr/>
                      <a:t>[NOM DE CATÉGORIE]</a:t>
                    </a:fld>
                    <a:r>
                      <a:rPr lang="en-US" baseline="0">
                        <a:solidFill>
                          <a:schemeClr val="tx1"/>
                        </a:solidFill>
                      </a:rPr>
                      <a:t>
</a:t>
                    </a:r>
                    <a:fld id="{0D91EA23-A452-4EE6-A39D-60C729D25138}" type="VALUE">
                      <a:rPr lang="en-US" baseline="0">
                        <a:solidFill>
                          <a:schemeClr val="tx1"/>
                        </a:solidFill>
                      </a:rPr>
                      <a:pPr/>
                      <a:t>[VALEUR]</a:t>
                    </a:fld>
                    <a:r>
                      <a:rPr lang="en-US" baseline="0">
                        <a:solidFill>
                          <a:schemeClr val="tx1"/>
                        </a:solidFill>
                      </a:rPr>
                      <a:t>
</a:t>
                    </a:r>
                    <a:fld id="{62825474-06B8-47BE-8A25-16E29E7BAB6B}" type="PERCENTAGE">
                      <a:rPr lang="en-US" baseline="0">
                        <a:solidFill>
                          <a:schemeClr val="tx1"/>
                        </a:solidFill>
                      </a:rPr>
                      <a:pPr/>
                      <a:t>[POURCENTAGE]</a:t>
                    </a:fld>
                    <a:endParaRPr lang="en-US" baseline="0">
                      <a:solidFill>
                        <a:schemeClr val="tx1"/>
                      </a:solidFill>
                    </a:endParaRPr>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2614-4D42-ABDD-353068177C51}"/>
                </c:ext>
              </c:extLst>
            </c:dLbl>
            <c:dLbl>
              <c:idx val="3"/>
              <c:layout>
                <c:manualLayout>
                  <c:x val="-0.44549464835777247"/>
                  <c:y val="-0.3249877030597350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5B01B49-9A3A-4CD5-A1F5-6A5483BE79E5}" type="CATEGORYNAME">
                      <a:rPr lang="en-US" b="1">
                        <a:solidFill>
                          <a:schemeClr val="bg1"/>
                        </a:solidFill>
                      </a:rPr>
                      <a:pPr>
                        <a:defRPr sz="1050">
                          <a:solidFill>
                            <a:schemeClr val="bg1"/>
                          </a:solidFill>
                        </a:defRPr>
                      </a:pPr>
                      <a:t>[NOM DE CATÉGORIE]</a:t>
                    </a:fld>
                    <a:r>
                      <a:rPr lang="en-US" baseline="0">
                        <a:solidFill>
                          <a:schemeClr val="bg1"/>
                        </a:solidFill>
                      </a:rPr>
                      <a:t>
</a:t>
                    </a:r>
                    <a:fld id="{8EDA106A-25FD-4119-8C30-1747BC8F478C}" type="VALUE">
                      <a:rPr lang="en-US" baseline="0">
                        <a:solidFill>
                          <a:schemeClr val="bg1"/>
                        </a:solidFill>
                      </a:rPr>
                      <a:pPr>
                        <a:defRPr sz="1050">
                          <a:solidFill>
                            <a:schemeClr val="bg1"/>
                          </a:solidFill>
                        </a:defRPr>
                      </a:pPr>
                      <a:t>[VALEUR]</a:t>
                    </a:fld>
                    <a:r>
                      <a:rPr lang="en-US" baseline="0">
                        <a:solidFill>
                          <a:schemeClr val="bg1"/>
                        </a:solidFill>
                      </a:rPr>
                      <a:t>
</a:t>
                    </a:r>
                    <a:fld id="{2BB41481-00D9-4E3C-8E4D-FFDFBEBC3E12}"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2614-4D42-ABDD-353068177C51}"/>
                </c:ext>
              </c:extLst>
            </c:dLbl>
            <c:dLbl>
              <c:idx val="4"/>
              <c:layout>
                <c:manualLayout>
                  <c:x val="-0.43394265419234379"/>
                  <c:y val="-0.39349688130368399"/>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F8085DBA-C28B-4365-BC13-06DC282270BA}" type="CATEGORYNAME">
                      <a:rPr lang="en-US" b="1">
                        <a:solidFill>
                          <a:schemeClr val="bg1"/>
                        </a:solidFill>
                      </a:rPr>
                      <a:pPr>
                        <a:defRPr sz="1050">
                          <a:solidFill>
                            <a:schemeClr val="bg1"/>
                          </a:solidFill>
                        </a:defRPr>
                      </a:pPr>
                      <a:t>[NOM DE CATÉGORIE]</a:t>
                    </a:fld>
                    <a:r>
                      <a:rPr lang="en-US" baseline="0">
                        <a:solidFill>
                          <a:schemeClr val="bg1"/>
                        </a:solidFill>
                      </a:rPr>
                      <a:t>
</a:t>
                    </a:r>
                    <a:fld id="{DC584986-5152-4AFB-BEAD-8D60B5E1CC7D}" type="VALUE">
                      <a:rPr lang="en-US" baseline="0">
                        <a:solidFill>
                          <a:schemeClr val="bg1"/>
                        </a:solidFill>
                      </a:rPr>
                      <a:pPr>
                        <a:defRPr sz="1050">
                          <a:solidFill>
                            <a:schemeClr val="bg1"/>
                          </a:solidFill>
                        </a:defRPr>
                      </a:pPr>
                      <a:t>[VALEUR]</a:t>
                    </a:fld>
                    <a:r>
                      <a:rPr lang="en-US" baseline="0">
                        <a:solidFill>
                          <a:schemeClr val="bg1"/>
                        </a:solidFill>
                      </a:rPr>
                      <a:t>
</a:t>
                    </a:r>
                    <a:fld id="{B962E783-3F0D-4835-B81F-0F57186ABDAE}"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2614-4D42-ABDD-353068177C5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Meuse!$A$44:$A$48</c:f>
              <c:strCache>
                <c:ptCount val="5"/>
                <c:pt idx="0">
                  <c:v>À la ferme</c:v>
                </c:pt>
                <c:pt idx="1">
                  <c:v>Centralisée/Territoriale</c:v>
                </c:pt>
                <c:pt idx="2">
                  <c:v>Couverture de fosse</c:v>
                </c:pt>
                <c:pt idx="3">
                  <c:v>Industrie</c:v>
                </c:pt>
                <c:pt idx="4">
                  <c:v>Station d'épuration</c:v>
                </c:pt>
              </c:strCache>
            </c:strRef>
          </c:cat>
          <c:val>
            <c:numRef>
              <c:f>Meuse!$B$44:$B$48</c:f>
              <c:numCache>
                <c:formatCode>#\ ##0" t"</c:formatCode>
                <c:ptCount val="5"/>
                <c:pt idx="0">
                  <c:v>257433</c:v>
                </c:pt>
                <c:pt idx="1">
                  <c:v>28064</c:v>
                </c:pt>
                <c:pt idx="2">
                  <c:v>7500</c:v>
                </c:pt>
                <c:pt idx="3">
                  <c:v>0</c:v>
                </c:pt>
                <c:pt idx="4">
                  <c:v>0</c:v>
                </c:pt>
              </c:numCache>
            </c:numRef>
          </c:val>
          <c:extLst>
            <c:ext xmlns:c16="http://schemas.microsoft.com/office/drawing/2014/chart" uri="{C3380CC4-5D6E-409C-BE32-E72D297353CC}">
              <c16:uniqueId val="{0000000A-2614-4D42-ABDD-353068177C51}"/>
            </c:ext>
          </c:extLst>
        </c:ser>
        <c:dLbls>
          <c:showLegendKey val="0"/>
          <c:showVal val="1"/>
          <c:showCatName val="0"/>
          <c:showSerName val="0"/>
          <c:showPercent val="0"/>
          <c:showBubbleSize val="0"/>
          <c:showLeaderLines val="0"/>
        </c:dLbls>
        <c:firstSliceAng val="108"/>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extLst/>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91074338446568"/>
          <c:y val="0.17260052669410869"/>
          <c:w val="0.35999547628264689"/>
          <c:h val="0.64705803783482807"/>
        </c:manualLayout>
      </c:layout>
      <c:doughnutChart>
        <c:varyColors val="1"/>
        <c:ser>
          <c:idx val="0"/>
          <c:order val="0"/>
          <c:dPt>
            <c:idx val="0"/>
            <c:bubble3D val="0"/>
            <c:spPr>
              <a:solidFill>
                <a:srgbClr val="DDDDDD"/>
              </a:solidFill>
              <a:ln>
                <a:noFill/>
              </a:ln>
              <a:effectLst/>
            </c:spPr>
            <c:extLst>
              <c:ext xmlns:c16="http://schemas.microsoft.com/office/drawing/2014/chart" uri="{C3380CC4-5D6E-409C-BE32-E72D297353CC}">
                <c16:uniqueId val="{00000001-964B-45E7-ADA2-403FC289C791}"/>
              </c:ext>
            </c:extLst>
          </c:dPt>
          <c:dPt>
            <c:idx val="1"/>
            <c:bubble3D val="0"/>
            <c:spPr>
              <a:solidFill>
                <a:srgbClr val="C8D6A7"/>
              </a:solidFill>
              <a:ln>
                <a:noFill/>
              </a:ln>
              <a:effectLst/>
            </c:spPr>
            <c:extLst>
              <c:ext xmlns:c16="http://schemas.microsoft.com/office/drawing/2014/chart" uri="{C3380CC4-5D6E-409C-BE32-E72D297353CC}">
                <c16:uniqueId val="{00000003-964B-45E7-ADA2-403FC289C791}"/>
              </c:ext>
            </c:extLst>
          </c:dPt>
          <c:dPt>
            <c:idx val="2"/>
            <c:bubble3D val="0"/>
            <c:spPr>
              <a:solidFill>
                <a:srgbClr val="80D5C6"/>
              </a:solidFill>
              <a:ln>
                <a:noFill/>
              </a:ln>
              <a:effectLst/>
            </c:spPr>
            <c:extLst>
              <c:ext xmlns:c16="http://schemas.microsoft.com/office/drawing/2014/chart" uri="{C3380CC4-5D6E-409C-BE32-E72D297353CC}">
                <c16:uniqueId val="{00000005-964B-45E7-ADA2-403FC289C791}"/>
              </c:ext>
            </c:extLst>
          </c:dPt>
          <c:dPt>
            <c:idx val="3"/>
            <c:bubble3D val="0"/>
            <c:spPr>
              <a:solidFill>
                <a:srgbClr val="D1B4AC"/>
              </a:solidFill>
              <a:ln>
                <a:noFill/>
              </a:ln>
              <a:effectLst/>
            </c:spPr>
            <c:extLst>
              <c:ext xmlns:c16="http://schemas.microsoft.com/office/drawing/2014/chart" uri="{C3380CC4-5D6E-409C-BE32-E72D297353CC}">
                <c16:uniqueId val="{00000007-964B-45E7-ADA2-403FC289C791}"/>
              </c:ext>
            </c:extLst>
          </c:dPt>
          <c:dPt>
            <c:idx val="4"/>
            <c:bubble3D val="0"/>
            <c:spPr>
              <a:solidFill>
                <a:srgbClr val="FEE7A0"/>
              </a:solidFill>
              <a:ln>
                <a:noFill/>
              </a:ln>
              <a:effectLst/>
            </c:spPr>
            <c:extLst>
              <c:ext xmlns:c16="http://schemas.microsoft.com/office/drawing/2014/chart" uri="{C3380CC4-5D6E-409C-BE32-E72D297353CC}">
                <c16:uniqueId val="{00000009-964B-45E7-ADA2-403FC289C791}"/>
              </c:ext>
            </c:extLst>
          </c:dPt>
          <c:dPt>
            <c:idx val="5"/>
            <c:bubble3D val="0"/>
            <c:spPr>
              <a:solidFill>
                <a:srgbClr val="ABB8DF"/>
              </a:solidFill>
              <a:ln>
                <a:noFill/>
              </a:ln>
              <a:effectLst/>
            </c:spPr>
            <c:extLst>
              <c:ext xmlns:c16="http://schemas.microsoft.com/office/drawing/2014/chart" uri="{C3380CC4-5D6E-409C-BE32-E72D297353CC}">
                <c16:uniqueId val="{0000000B-964B-45E7-ADA2-403FC289C791}"/>
              </c:ext>
            </c:extLst>
          </c:dPt>
          <c:dLbls>
            <c:dLbl>
              <c:idx val="0"/>
              <c:layout>
                <c:manualLayout>
                  <c:x val="0.15765881218999159"/>
                  <c:y val="-5.3800693969247367E-2"/>
                </c:manualLayout>
              </c:layout>
              <c:tx>
                <c:rich>
                  <a:bodyPr/>
                  <a:lstStyle/>
                  <a:p>
                    <a:fld id="{5CD71F52-A9AB-45A7-98EF-9FCE267CA140}" type="CATEGORYNAME">
                      <a:rPr lang="en-US" b="1"/>
                      <a:pPr/>
                      <a:t>[NOM DE CATÉGORIE]</a:t>
                    </a:fld>
                    <a:r>
                      <a:rPr lang="en-US" baseline="0"/>
                      <a:t>
</a:t>
                    </a:r>
                    <a:fld id="{612B1CC8-18B9-4B1B-8B75-1959141E620F}" type="VALUE">
                      <a:rPr lang="en-US" baseline="0"/>
                      <a:pPr/>
                      <a:t>[VALEUR]</a:t>
                    </a:fld>
                    <a:r>
                      <a:rPr lang="en-US" baseline="0"/>
                      <a:t>
</a:t>
                    </a:r>
                    <a:fld id="{CCB4A041-E6A6-4B31-BC64-8604572CD1DE}"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964B-45E7-ADA2-403FC289C791}"/>
                </c:ext>
              </c:extLst>
            </c:dLbl>
            <c:dLbl>
              <c:idx val="1"/>
              <c:layout>
                <c:manualLayout>
                  <c:x val="0.2517271897962941"/>
                  <c:y val="7.7434854557353258E-2"/>
                </c:manualLayout>
              </c:layout>
              <c:tx>
                <c:rich>
                  <a:bodyPr/>
                  <a:lstStyle/>
                  <a:p>
                    <a:fld id="{682747F2-61B0-42F1-AF4D-D692C0B8566B}" type="CATEGORYNAME">
                      <a:rPr lang="en-US" b="1"/>
                      <a:pPr/>
                      <a:t>[NOM DE CATÉGORIE]</a:t>
                    </a:fld>
                    <a:r>
                      <a:rPr lang="en-US" baseline="0"/>
                      <a:t>
</a:t>
                    </a:r>
                    <a:fld id="{28BD71D4-A431-4F7C-94E6-F97D97EA6563}" type="VALUE">
                      <a:rPr lang="en-US" baseline="0"/>
                      <a:pPr/>
                      <a:t>[VALEUR]</a:t>
                    </a:fld>
                    <a:r>
                      <a:rPr lang="en-US" baseline="0"/>
                      <a:t>
</a:t>
                    </a:r>
                    <a:fld id="{3B6A7199-7F80-4CBE-A072-7F221820D34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64B-45E7-ADA2-403FC289C791}"/>
                </c:ext>
              </c:extLst>
            </c:dLbl>
            <c:dLbl>
              <c:idx val="2"/>
              <c:layout>
                <c:manualLayout>
                  <c:x val="0.16221984165508929"/>
                  <c:y val="7.444530058235432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DE4EE49-C378-45E6-8AAC-4F5D2B43885D}" type="CATEGORYNAME">
                      <a:rPr lang="en-US" b="1"/>
                      <a:pPr>
                        <a:defRPr/>
                      </a:pPr>
                      <a:t>[NOM DE CATÉGORIE]</a:t>
                    </a:fld>
                    <a:r>
                      <a:rPr lang="en-US" baseline="0"/>
                      <a:t>
</a:t>
                    </a:r>
                    <a:fld id="{23F82B3A-803B-46A6-B83C-1F9C15FE4DC8}" type="VALUE">
                      <a:rPr lang="en-US" baseline="0"/>
                      <a:pPr>
                        <a:defRPr/>
                      </a:pPr>
                      <a:t>[VALEUR]</a:t>
                    </a:fld>
                    <a:r>
                      <a:rPr lang="en-US" baseline="0"/>
                      <a:t>
</a:t>
                    </a:r>
                    <a:fld id="{2EBACD87-686F-4075-8DB3-883EBF1AABED}"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1589785274704429"/>
                      <c:h val="0.30998918347330251"/>
                    </c:manualLayout>
                  </c15:layout>
                  <c15:dlblFieldTable/>
                  <c15:showDataLabelsRange val="0"/>
                </c:ext>
                <c:ext xmlns:c16="http://schemas.microsoft.com/office/drawing/2014/chart" uri="{C3380CC4-5D6E-409C-BE32-E72D297353CC}">
                  <c16:uniqueId val="{00000005-964B-45E7-ADA2-403FC289C791}"/>
                </c:ext>
              </c:extLst>
            </c:dLbl>
            <c:dLbl>
              <c:idx val="3"/>
              <c:layout>
                <c:manualLayout>
                  <c:x val="-0.11161419189974839"/>
                  <c:y val="3.140076508434465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E6E72DC-379A-446D-9A2D-30AE2443B43D}" type="CATEGORYNAME">
                      <a:rPr lang="en-US" b="1"/>
                      <a:pPr>
                        <a:defRPr/>
                      </a:pPr>
                      <a:t>[NOM DE CATÉGORIE]</a:t>
                    </a:fld>
                    <a:r>
                      <a:rPr lang="en-US" baseline="0"/>
                      <a:t>
</a:t>
                    </a:r>
                    <a:fld id="{1168208C-A127-4723-8695-03D85CF4D809}" type="VALUE">
                      <a:rPr lang="en-US" baseline="0"/>
                      <a:pPr>
                        <a:defRPr/>
                      </a:pPr>
                      <a:t>[VALEUR]</a:t>
                    </a:fld>
                    <a:r>
                      <a:rPr lang="en-US" baseline="0"/>
                      <a:t>
</a:t>
                    </a:r>
                    <a:fld id="{E9E08B8B-6B3B-4678-B1F9-F9EF7E531F5C}"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2192819660880772"/>
                      <c:h val="0.38581432922774112"/>
                    </c:manualLayout>
                  </c15:layout>
                  <c15:dlblFieldTable/>
                  <c15:showDataLabelsRange val="0"/>
                </c:ext>
                <c:ext xmlns:c16="http://schemas.microsoft.com/office/drawing/2014/chart" uri="{C3380CC4-5D6E-409C-BE32-E72D297353CC}">
                  <c16:uniqueId val="{00000007-964B-45E7-ADA2-403FC289C791}"/>
                </c:ext>
              </c:extLst>
            </c:dLbl>
            <c:dLbl>
              <c:idx val="4"/>
              <c:layout>
                <c:manualLayout>
                  <c:x val="-0.14397214945684014"/>
                  <c:y val="-7.8082817909196231E-2"/>
                </c:manualLayout>
              </c:layout>
              <c:tx>
                <c:rich>
                  <a:bodyPr/>
                  <a:lstStyle/>
                  <a:p>
                    <a:fld id="{9D962CE4-D035-40AC-A9A1-0AB3371FB174}" type="CATEGORYNAME">
                      <a:rPr lang="en-US" b="1"/>
                      <a:pPr/>
                      <a:t>[NOM DE CATÉGORIE]</a:t>
                    </a:fld>
                    <a:r>
                      <a:rPr lang="en-US" baseline="0"/>
                      <a:t>
</a:t>
                    </a:r>
                    <a:fld id="{E1E42D6D-EE82-4D1F-B8B6-74E734C849EE}" type="VALUE">
                      <a:rPr lang="en-US" baseline="0"/>
                      <a:pPr/>
                      <a:t>[VALEUR]</a:t>
                    </a:fld>
                    <a:r>
                      <a:rPr lang="en-US" baseline="0"/>
                      <a:t>
</a:t>
                    </a:r>
                    <a:fld id="{90967DFC-908C-4E90-8C36-732DBFDF671A}"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27219382456147767"/>
                      <c:h val="0.25101405546041278"/>
                    </c:manualLayout>
                  </c15:layout>
                  <c15:dlblFieldTable/>
                  <c15:showDataLabelsRange val="0"/>
                </c:ext>
                <c:ext xmlns:c16="http://schemas.microsoft.com/office/drawing/2014/chart" uri="{C3380CC4-5D6E-409C-BE32-E72D297353CC}">
                  <c16:uniqueId val="{00000009-964B-45E7-ADA2-403FC289C791}"/>
                </c:ext>
              </c:extLst>
            </c:dLbl>
            <c:dLbl>
              <c:idx val="5"/>
              <c:layout>
                <c:manualLayout>
                  <c:x val="7.6118401597955687E-2"/>
                  <c:y val="-0.14739565833043378"/>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25FAF470-F1BD-46E0-A189-5BF7A2219694}" type="CATEGORYNAME">
                      <a:rPr lang="en-US" b="1">
                        <a:solidFill>
                          <a:schemeClr val="tx1"/>
                        </a:solidFill>
                      </a:rPr>
                      <a:pPr>
                        <a:defRPr>
                          <a:solidFill>
                            <a:schemeClr val="tx1"/>
                          </a:solidFill>
                        </a:defRPr>
                      </a:pPr>
                      <a:t>[NOM DE CATÉGORIE]</a:t>
                    </a:fld>
                    <a:r>
                      <a:rPr lang="en-US" baseline="0">
                        <a:solidFill>
                          <a:schemeClr val="tx1"/>
                        </a:solidFill>
                      </a:rPr>
                      <a:t>
</a:t>
                    </a:r>
                    <a:fld id="{8AA180F3-9F2C-47A0-AF7D-5FDEBE89E2CA}" type="VALUE">
                      <a:rPr lang="en-US" baseline="0">
                        <a:solidFill>
                          <a:schemeClr val="tx1"/>
                        </a:solidFill>
                      </a:rPr>
                      <a:pPr>
                        <a:defRPr>
                          <a:solidFill>
                            <a:schemeClr val="tx1"/>
                          </a:solidFill>
                        </a:defRPr>
                      </a:pPr>
                      <a:t>[VALEUR]</a:t>
                    </a:fld>
                    <a:r>
                      <a:rPr lang="en-US" baseline="0">
                        <a:solidFill>
                          <a:schemeClr val="tx1"/>
                        </a:solidFill>
                      </a:rPr>
                      <a:t>
</a:t>
                    </a:r>
                    <a:fld id="{CF8798BA-46D8-473F-BA3A-1FCC2510429E}" type="PERCENTAGE">
                      <a:rPr lang="en-US" baseline="0">
                        <a:solidFill>
                          <a:schemeClr val="tx1"/>
                        </a:solidFill>
                      </a:rPr>
                      <a:pPr>
                        <a:defRPr>
                          <a:solidFill>
                            <a:schemeClr val="tx1"/>
                          </a:solidFill>
                        </a:defRPr>
                      </a:pPr>
                      <a:t>[POURCENTAGE]</a:t>
                    </a:fld>
                    <a:endParaRPr lang="en-US" baseline="0">
                      <a:solidFill>
                        <a:schemeClr val="tx1"/>
                      </a:solidFill>
                    </a:endParaRPr>
                  </a:p>
                </c:rich>
              </c:tx>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964B-45E7-ADA2-403FC289C791}"/>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Meuse!$I$44:$I$49</c:f>
              <c:strCache>
                <c:ptCount val="6"/>
                <c:pt idx="0">
                  <c:v>Autres déchets</c:v>
                </c:pt>
                <c:pt idx="1">
                  <c:v>Biodéchets</c:v>
                </c:pt>
                <c:pt idx="2">
                  <c:v>Matières végétales</c:v>
                </c:pt>
                <c:pt idx="3">
                  <c:v>Effluents d'élevage</c:v>
                </c:pt>
                <c:pt idx="4">
                  <c:v>Déchets Industriels</c:v>
                </c:pt>
                <c:pt idx="5">
                  <c:v>Boues de STEP</c:v>
                </c:pt>
              </c:strCache>
            </c:strRef>
          </c:cat>
          <c:val>
            <c:numRef>
              <c:f>Meuse!$J$44:$J$49</c:f>
              <c:numCache>
                <c:formatCode>#\ ##0" t"</c:formatCode>
                <c:ptCount val="6"/>
                <c:pt idx="0">
                  <c:v>19106</c:v>
                </c:pt>
                <c:pt idx="1">
                  <c:v>601</c:v>
                </c:pt>
                <c:pt idx="2">
                  <c:v>106123</c:v>
                </c:pt>
                <c:pt idx="3">
                  <c:v>141174</c:v>
                </c:pt>
                <c:pt idx="4">
                  <c:v>25263</c:v>
                </c:pt>
                <c:pt idx="5">
                  <c:v>730</c:v>
                </c:pt>
              </c:numCache>
            </c:numRef>
          </c:val>
          <c:extLst>
            <c:ext xmlns:c16="http://schemas.microsoft.com/office/drawing/2014/chart" uri="{C3380CC4-5D6E-409C-BE32-E72D297353CC}">
              <c16:uniqueId val="{0000000C-964B-45E7-ADA2-403FC289C791}"/>
            </c:ext>
          </c:extLst>
        </c:ser>
        <c:dLbls>
          <c:showLegendKey val="0"/>
          <c:showVal val="1"/>
          <c:showCatName val="0"/>
          <c:showSerName val="0"/>
          <c:showPercent val="0"/>
          <c:showBubbleSize val="0"/>
          <c:showLeaderLines val="0"/>
        </c:dLbls>
        <c:firstSliceAng val="3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91074338446568"/>
          <c:y val="0.17260052669410869"/>
          <c:w val="0.35999547628264689"/>
          <c:h val="0.64705803783482807"/>
        </c:manualLayout>
      </c:layout>
      <c:doughnutChart>
        <c:varyColors val="1"/>
        <c:ser>
          <c:idx val="0"/>
          <c:order val="0"/>
          <c:dPt>
            <c:idx val="0"/>
            <c:bubble3D val="0"/>
            <c:spPr>
              <a:solidFill>
                <a:srgbClr val="DDDDDD"/>
              </a:solidFill>
              <a:ln>
                <a:noFill/>
              </a:ln>
              <a:effectLst/>
            </c:spPr>
            <c:extLst>
              <c:ext xmlns:c16="http://schemas.microsoft.com/office/drawing/2014/chart" uri="{C3380CC4-5D6E-409C-BE32-E72D297353CC}">
                <c16:uniqueId val="{00000001-7B3D-4792-9615-0239ED9F0803}"/>
              </c:ext>
            </c:extLst>
          </c:dPt>
          <c:dPt>
            <c:idx val="1"/>
            <c:bubble3D val="0"/>
            <c:spPr>
              <a:solidFill>
                <a:srgbClr val="C8D6A7"/>
              </a:solidFill>
              <a:ln>
                <a:noFill/>
              </a:ln>
              <a:effectLst/>
            </c:spPr>
            <c:extLst>
              <c:ext xmlns:c16="http://schemas.microsoft.com/office/drawing/2014/chart" uri="{C3380CC4-5D6E-409C-BE32-E72D297353CC}">
                <c16:uniqueId val="{00000003-7B3D-4792-9615-0239ED9F0803}"/>
              </c:ext>
            </c:extLst>
          </c:dPt>
          <c:dPt>
            <c:idx val="2"/>
            <c:bubble3D val="0"/>
            <c:spPr>
              <a:solidFill>
                <a:srgbClr val="80D5C6"/>
              </a:solidFill>
              <a:ln>
                <a:noFill/>
              </a:ln>
              <a:effectLst/>
            </c:spPr>
            <c:extLst>
              <c:ext xmlns:c16="http://schemas.microsoft.com/office/drawing/2014/chart" uri="{C3380CC4-5D6E-409C-BE32-E72D297353CC}">
                <c16:uniqueId val="{00000005-7B3D-4792-9615-0239ED9F0803}"/>
              </c:ext>
            </c:extLst>
          </c:dPt>
          <c:dPt>
            <c:idx val="3"/>
            <c:bubble3D val="0"/>
            <c:spPr>
              <a:solidFill>
                <a:srgbClr val="D1B4AC"/>
              </a:solidFill>
              <a:ln>
                <a:noFill/>
              </a:ln>
              <a:effectLst/>
            </c:spPr>
            <c:extLst>
              <c:ext xmlns:c16="http://schemas.microsoft.com/office/drawing/2014/chart" uri="{C3380CC4-5D6E-409C-BE32-E72D297353CC}">
                <c16:uniqueId val="{00000007-7B3D-4792-9615-0239ED9F0803}"/>
              </c:ext>
            </c:extLst>
          </c:dPt>
          <c:dPt>
            <c:idx val="4"/>
            <c:bubble3D val="0"/>
            <c:spPr>
              <a:solidFill>
                <a:srgbClr val="FEE7A0"/>
              </a:solidFill>
              <a:ln>
                <a:noFill/>
              </a:ln>
              <a:effectLst/>
            </c:spPr>
            <c:extLst>
              <c:ext xmlns:c16="http://schemas.microsoft.com/office/drawing/2014/chart" uri="{C3380CC4-5D6E-409C-BE32-E72D297353CC}">
                <c16:uniqueId val="{00000009-7B3D-4792-9615-0239ED9F0803}"/>
              </c:ext>
            </c:extLst>
          </c:dPt>
          <c:dPt>
            <c:idx val="5"/>
            <c:bubble3D val="0"/>
            <c:spPr>
              <a:solidFill>
                <a:schemeClr val="accent6"/>
              </a:solidFill>
              <a:ln>
                <a:noFill/>
              </a:ln>
              <a:effectLst/>
            </c:spPr>
            <c:extLst>
              <c:ext xmlns:c16="http://schemas.microsoft.com/office/drawing/2014/chart" uri="{C3380CC4-5D6E-409C-BE32-E72D297353CC}">
                <c16:uniqueId val="{0000000B-7B3D-4792-9615-0239ED9F0803}"/>
              </c:ext>
            </c:extLst>
          </c:dPt>
          <c:dLbls>
            <c:dLbl>
              <c:idx val="0"/>
              <c:layout>
                <c:manualLayout>
                  <c:x val="4.2512804493777853E-2"/>
                  <c:y val="-0.18438838549981351"/>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3D-4792-9615-0239ED9F0803}"/>
                </c:ext>
              </c:extLst>
            </c:dLbl>
            <c:dLbl>
              <c:idx val="1"/>
              <c:layout>
                <c:manualLayout>
                  <c:x val="0.14543854168923995"/>
                  <c:y val="-5.7365275488830907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3D-4792-9615-0239ED9F0803}"/>
                </c:ext>
              </c:extLst>
            </c:dLbl>
            <c:dLbl>
              <c:idx val="2"/>
              <c:layout>
                <c:manualLayout>
                  <c:x val="0.16221991188415225"/>
                  <c:y val="4.9170236133283605E-2"/>
                </c:manualLayout>
              </c:layout>
              <c:tx>
                <c:rich>
                  <a:bodyPr/>
                  <a:lstStyle/>
                  <a:p>
                    <a:fld id="{EDE4EE49-C378-45E6-8AAC-4F5D2B43885D}" type="CATEGORYNAME">
                      <a:rPr lang="en-US" b="1"/>
                      <a:pPr/>
                      <a:t>[NOM DE CATÉGORIE]</a:t>
                    </a:fld>
                    <a:r>
                      <a:rPr lang="en-US" baseline="0"/>
                      <a:t>
</a:t>
                    </a:r>
                    <a:fld id="{23F82B3A-803B-46A6-B83C-1F9C15FE4DC8}" type="VALUE">
                      <a:rPr lang="en-US" baseline="0"/>
                      <a:pPr/>
                      <a:t>[VALEUR]</a:t>
                    </a:fld>
                    <a:r>
                      <a:rPr lang="en-US" baseline="0"/>
                      <a:t>
</a:t>
                    </a:r>
                    <a:fld id="{2EBACD87-686F-4075-8DB3-883EBF1AABED}"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21589792134761185"/>
                      <c:h val="0.25101405546041278"/>
                    </c:manualLayout>
                  </c15:layout>
                  <c15:dlblFieldTable/>
                  <c15:showDataLabelsRange val="0"/>
                </c:ext>
                <c:ext xmlns:c16="http://schemas.microsoft.com/office/drawing/2014/chart" uri="{C3380CC4-5D6E-409C-BE32-E72D297353CC}">
                  <c16:uniqueId val="{00000005-7B3D-4792-9615-0239ED9F0803}"/>
                </c:ext>
              </c:extLst>
            </c:dLbl>
            <c:dLbl>
              <c:idx val="3"/>
              <c:layout>
                <c:manualLayout>
                  <c:x val="-0.19354513624798866"/>
                  <c:y val="8.1950554875145021E-2"/>
                </c:manualLayout>
              </c:layout>
              <c:tx>
                <c:rich>
                  <a:bodyPr/>
                  <a:lstStyle/>
                  <a:p>
                    <a:fld id="{EE6E72DC-379A-446D-9A2D-30AE2443B43D}" type="CATEGORYNAME">
                      <a:rPr lang="en-US" b="1"/>
                      <a:pPr/>
                      <a:t>[NOM DE CATÉGORIE]</a:t>
                    </a:fld>
                    <a:r>
                      <a:rPr lang="en-US" baseline="0"/>
                      <a:t>
</a:t>
                    </a:r>
                    <a:fld id="{1168208C-A127-4723-8695-03D85CF4D809}" type="VALUE">
                      <a:rPr lang="en-US" baseline="0"/>
                      <a:pPr/>
                      <a:t>[VALEUR]</a:t>
                    </a:fld>
                    <a:r>
                      <a:rPr lang="en-US" baseline="0"/>
                      <a:t>
</a:t>
                    </a:r>
                    <a:fld id="{E9E08B8B-6B3B-4678-B1F9-F9EF7E531F5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22192811512883248"/>
                      <c:h val="0.25101405546041278"/>
                    </c:manualLayout>
                  </c15:layout>
                  <c15:dlblFieldTable/>
                  <c15:showDataLabelsRange val="0"/>
                </c:ext>
                <c:ext xmlns:c16="http://schemas.microsoft.com/office/drawing/2014/chart" uri="{C3380CC4-5D6E-409C-BE32-E72D297353CC}">
                  <c16:uniqueId val="{00000007-7B3D-4792-9615-0239ED9F0803}"/>
                </c:ext>
              </c:extLst>
            </c:dLbl>
            <c:dLbl>
              <c:idx val="4"/>
              <c:layout>
                <c:manualLayout>
                  <c:x val="-0.11075704328642123"/>
                  <c:y val="-6.9657673202479425E-2"/>
                </c:manualLayout>
              </c:layout>
              <c:tx>
                <c:rich>
                  <a:bodyPr/>
                  <a:lstStyle/>
                  <a:p>
                    <a:fld id="{9D962CE4-D035-40AC-A9A1-0AB3371FB174}" type="CATEGORYNAME">
                      <a:rPr lang="en-US" b="1"/>
                      <a:pPr/>
                      <a:t>[NOM DE CATÉGORIE]</a:t>
                    </a:fld>
                    <a:r>
                      <a:rPr lang="en-US" baseline="0"/>
                      <a:t>
</a:t>
                    </a:r>
                    <a:fld id="{E1E42D6D-EE82-4D1F-B8B6-74E734C849EE}" type="VALUE">
                      <a:rPr lang="en-US" baseline="0"/>
                      <a:pPr/>
                      <a:t>[VALEUR]</a:t>
                    </a:fld>
                    <a:r>
                      <a:rPr lang="en-US" baseline="0"/>
                      <a:t>
</a:t>
                    </a:r>
                    <a:fld id="{90967DFC-908C-4E90-8C36-732DBFDF671A}"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27219382456147767"/>
                      <c:h val="0.25101405546041278"/>
                    </c:manualLayout>
                  </c15:layout>
                  <c15:dlblFieldTable/>
                  <c15:showDataLabelsRange val="0"/>
                </c:ext>
                <c:ext xmlns:c16="http://schemas.microsoft.com/office/drawing/2014/chart" uri="{C3380CC4-5D6E-409C-BE32-E72D297353CC}">
                  <c16:uniqueId val="{00000009-7B3D-4792-9615-0239ED9F0803}"/>
                </c:ext>
              </c:extLst>
            </c:dLbl>
            <c:dLbl>
              <c:idx val="5"/>
              <c:layout>
                <c:manualLayout>
                  <c:x val="0.33115237184626961"/>
                  <c:y val="-0.15160822807762445"/>
                </c:manualLayout>
              </c:layout>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7B3D-4792-9615-0239ED9F0803}"/>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Ardennes!$I$44:$I$49</c:f>
              <c:strCache>
                <c:ptCount val="6"/>
                <c:pt idx="0">
                  <c:v>Autres déchets</c:v>
                </c:pt>
                <c:pt idx="1">
                  <c:v>Biodéchets</c:v>
                </c:pt>
                <c:pt idx="2">
                  <c:v>Matières végétales</c:v>
                </c:pt>
                <c:pt idx="3">
                  <c:v>Effluents d'élevage</c:v>
                </c:pt>
                <c:pt idx="4">
                  <c:v>Déchets Industriels</c:v>
                </c:pt>
                <c:pt idx="5">
                  <c:v>Boues de STEP</c:v>
                </c:pt>
              </c:strCache>
            </c:strRef>
          </c:cat>
          <c:val>
            <c:numRef>
              <c:f>Ardennes!$J$44:$J$49</c:f>
              <c:numCache>
                <c:formatCode>#\ ##0" t"</c:formatCode>
                <c:ptCount val="6"/>
                <c:pt idx="0">
                  <c:v>31813</c:v>
                </c:pt>
                <c:pt idx="1">
                  <c:v>7348</c:v>
                </c:pt>
                <c:pt idx="2">
                  <c:v>243313</c:v>
                </c:pt>
                <c:pt idx="3">
                  <c:v>288841</c:v>
                </c:pt>
                <c:pt idx="4">
                  <c:v>394549</c:v>
                </c:pt>
                <c:pt idx="5">
                  <c:v>0</c:v>
                </c:pt>
              </c:numCache>
            </c:numRef>
          </c:val>
          <c:extLst>
            <c:ext xmlns:c16="http://schemas.microsoft.com/office/drawing/2014/chart" uri="{C3380CC4-5D6E-409C-BE32-E72D297353CC}">
              <c16:uniqueId val="{0000000C-7B3D-4792-9615-0239ED9F0803}"/>
            </c:ext>
          </c:extLst>
        </c:ser>
        <c:dLbls>
          <c:showLegendKey val="0"/>
          <c:showVal val="1"/>
          <c:showCatName val="0"/>
          <c:showSerName val="0"/>
          <c:showPercent val="0"/>
          <c:showBubbleSize val="0"/>
          <c:showLeaderLines val="0"/>
        </c:dLbls>
        <c:firstSliceAng val="3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5598208332377"/>
          <c:y val="3.0733649333189287E-2"/>
          <c:w val="0.71609696161817549"/>
          <c:h val="0.85821999712441643"/>
        </c:manualLayout>
      </c:layout>
      <c:barChart>
        <c:barDir val="col"/>
        <c:grouping val="stacked"/>
        <c:varyColors val="0"/>
        <c:ser>
          <c:idx val="0"/>
          <c:order val="0"/>
          <c:tx>
            <c:strRef>
              <c:f>Meuse!$I$56</c:f>
              <c:strCache>
                <c:ptCount val="1"/>
                <c:pt idx="0">
                  <c:v>Autres déchets</c:v>
                </c:pt>
              </c:strCache>
            </c:strRef>
          </c:tx>
          <c:spPr>
            <a:solidFill>
              <a:srgbClr val="DDDDDD"/>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Meuse!$J$55:$M$55</c:f>
              <c:numCache>
                <c:formatCode>General</c:formatCode>
                <c:ptCount val="4"/>
                <c:pt idx="0">
                  <c:v>2020</c:v>
                </c:pt>
                <c:pt idx="1">
                  <c:v>2021</c:v>
                </c:pt>
                <c:pt idx="2">
                  <c:v>2022</c:v>
                </c:pt>
                <c:pt idx="3">
                  <c:v>2023</c:v>
                </c:pt>
              </c:numCache>
            </c:numRef>
          </c:cat>
          <c:val>
            <c:numRef>
              <c:f>Meuse!$J$56:$M$56</c:f>
              <c:numCache>
                <c:formatCode>#\ ##0" t"</c:formatCode>
                <c:ptCount val="4"/>
                <c:pt idx="0">
                  <c:v>10168</c:v>
                </c:pt>
                <c:pt idx="1">
                  <c:v>18687</c:v>
                </c:pt>
                <c:pt idx="2">
                  <c:v>19975</c:v>
                </c:pt>
                <c:pt idx="3">
                  <c:v>19106</c:v>
                </c:pt>
              </c:numCache>
            </c:numRef>
          </c:val>
          <c:extLst>
            <c:ext xmlns:c16="http://schemas.microsoft.com/office/drawing/2014/chart" uri="{C3380CC4-5D6E-409C-BE32-E72D297353CC}">
              <c16:uniqueId val="{00000000-7D1B-4343-9344-F84D9961ABF6}"/>
            </c:ext>
          </c:extLst>
        </c:ser>
        <c:ser>
          <c:idx val="1"/>
          <c:order val="1"/>
          <c:tx>
            <c:strRef>
              <c:f>Meuse!$I$57</c:f>
              <c:strCache>
                <c:ptCount val="1"/>
                <c:pt idx="0">
                  <c:v>Biodéchets</c:v>
                </c:pt>
              </c:strCache>
            </c:strRef>
          </c:tx>
          <c:spPr>
            <a:solidFill>
              <a:srgbClr val="C8D6A7"/>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Meuse!$J$55:$M$55</c:f>
              <c:numCache>
                <c:formatCode>General</c:formatCode>
                <c:ptCount val="4"/>
                <c:pt idx="0">
                  <c:v>2020</c:v>
                </c:pt>
                <c:pt idx="1">
                  <c:v>2021</c:v>
                </c:pt>
                <c:pt idx="2">
                  <c:v>2022</c:v>
                </c:pt>
                <c:pt idx="3">
                  <c:v>2023</c:v>
                </c:pt>
              </c:numCache>
            </c:numRef>
          </c:cat>
          <c:val>
            <c:numRef>
              <c:f>Meuse!$J$57:$M$57</c:f>
              <c:numCache>
                <c:formatCode>#\ ##0" t"</c:formatCode>
                <c:ptCount val="4"/>
                <c:pt idx="0">
                  <c:v>503</c:v>
                </c:pt>
                <c:pt idx="1">
                  <c:v>512</c:v>
                </c:pt>
                <c:pt idx="2">
                  <c:v>519</c:v>
                </c:pt>
                <c:pt idx="3">
                  <c:v>601</c:v>
                </c:pt>
              </c:numCache>
            </c:numRef>
          </c:val>
          <c:extLst>
            <c:ext xmlns:c16="http://schemas.microsoft.com/office/drawing/2014/chart" uri="{C3380CC4-5D6E-409C-BE32-E72D297353CC}">
              <c16:uniqueId val="{00000001-7D1B-4343-9344-F84D9961ABF6}"/>
            </c:ext>
          </c:extLst>
        </c:ser>
        <c:ser>
          <c:idx val="2"/>
          <c:order val="2"/>
          <c:tx>
            <c:strRef>
              <c:f>Meuse!$I$58</c:f>
              <c:strCache>
                <c:ptCount val="1"/>
                <c:pt idx="0">
                  <c:v>Matières végétales</c:v>
                </c:pt>
              </c:strCache>
            </c:strRef>
          </c:tx>
          <c:spPr>
            <a:solidFill>
              <a:srgbClr val="80D5C6"/>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Meuse!$J$55:$M$55</c:f>
              <c:numCache>
                <c:formatCode>General</c:formatCode>
                <c:ptCount val="4"/>
                <c:pt idx="0">
                  <c:v>2020</c:v>
                </c:pt>
                <c:pt idx="1">
                  <c:v>2021</c:v>
                </c:pt>
                <c:pt idx="2">
                  <c:v>2022</c:v>
                </c:pt>
                <c:pt idx="3">
                  <c:v>2023</c:v>
                </c:pt>
              </c:numCache>
            </c:numRef>
          </c:cat>
          <c:val>
            <c:numRef>
              <c:f>Meuse!$J$58:$M$58</c:f>
              <c:numCache>
                <c:formatCode>#\ ##0" t"</c:formatCode>
                <c:ptCount val="4"/>
                <c:pt idx="0">
                  <c:v>36788</c:v>
                </c:pt>
                <c:pt idx="1">
                  <c:v>92975</c:v>
                </c:pt>
                <c:pt idx="2">
                  <c:v>103716</c:v>
                </c:pt>
                <c:pt idx="3">
                  <c:v>106123</c:v>
                </c:pt>
              </c:numCache>
            </c:numRef>
          </c:val>
          <c:extLst>
            <c:ext xmlns:c16="http://schemas.microsoft.com/office/drawing/2014/chart" uri="{C3380CC4-5D6E-409C-BE32-E72D297353CC}">
              <c16:uniqueId val="{00000002-7D1B-4343-9344-F84D9961ABF6}"/>
            </c:ext>
          </c:extLst>
        </c:ser>
        <c:ser>
          <c:idx val="3"/>
          <c:order val="3"/>
          <c:tx>
            <c:strRef>
              <c:f>Meuse!$I$59</c:f>
              <c:strCache>
                <c:ptCount val="1"/>
                <c:pt idx="0">
                  <c:v>Effluents d'élevage</c:v>
                </c:pt>
              </c:strCache>
            </c:strRef>
          </c:tx>
          <c:spPr>
            <a:solidFill>
              <a:srgbClr val="D1B4A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Meuse!$J$55:$M$55</c:f>
              <c:numCache>
                <c:formatCode>General</c:formatCode>
                <c:ptCount val="4"/>
                <c:pt idx="0">
                  <c:v>2020</c:v>
                </c:pt>
                <c:pt idx="1">
                  <c:v>2021</c:v>
                </c:pt>
                <c:pt idx="2">
                  <c:v>2022</c:v>
                </c:pt>
                <c:pt idx="3">
                  <c:v>2023</c:v>
                </c:pt>
              </c:numCache>
            </c:numRef>
          </c:cat>
          <c:val>
            <c:numRef>
              <c:f>Meuse!$J$59:$M$59</c:f>
              <c:numCache>
                <c:formatCode>#\ ##0" t"</c:formatCode>
                <c:ptCount val="4"/>
                <c:pt idx="0">
                  <c:v>102930</c:v>
                </c:pt>
                <c:pt idx="1">
                  <c:v>137041</c:v>
                </c:pt>
                <c:pt idx="2">
                  <c:v>135493</c:v>
                </c:pt>
                <c:pt idx="3">
                  <c:v>141174</c:v>
                </c:pt>
              </c:numCache>
            </c:numRef>
          </c:val>
          <c:extLst>
            <c:ext xmlns:c16="http://schemas.microsoft.com/office/drawing/2014/chart" uri="{C3380CC4-5D6E-409C-BE32-E72D297353CC}">
              <c16:uniqueId val="{00000003-7D1B-4343-9344-F84D9961ABF6}"/>
            </c:ext>
          </c:extLst>
        </c:ser>
        <c:ser>
          <c:idx val="4"/>
          <c:order val="4"/>
          <c:tx>
            <c:strRef>
              <c:f>Meuse!$I$60</c:f>
              <c:strCache>
                <c:ptCount val="1"/>
                <c:pt idx="0">
                  <c:v>Déchets Industriels</c:v>
                </c:pt>
              </c:strCache>
            </c:strRef>
          </c:tx>
          <c:spPr>
            <a:solidFill>
              <a:srgbClr val="FEE7A0"/>
            </a:solidFill>
            <a:ln>
              <a:noFill/>
            </a:ln>
            <a:effectLst/>
          </c:spPr>
          <c:invertIfNegative val="0"/>
          <c:dLbls>
            <c:numFmt formatCode="#\ ###\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Meuse!$J$55:$M$55</c:f>
              <c:numCache>
                <c:formatCode>General</c:formatCode>
                <c:ptCount val="4"/>
                <c:pt idx="0">
                  <c:v>2020</c:v>
                </c:pt>
                <c:pt idx="1">
                  <c:v>2021</c:v>
                </c:pt>
                <c:pt idx="2">
                  <c:v>2022</c:v>
                </c:pt>
                <c:pt idx="3">
                  <c:v>2023</c:v>
                </c:pt>
              </c:numCache>
            </c:numRef>
          </c:cat>
          <c:val>
            <c:numRef>
              <c:f>Meuse!$J$60:$M$60</c:f>
              <c:numCache>
                <c:formatCode>#\ ##0" t"</c:formatCode>
                <c:ptCount val="4"/>
                <c:pt idx="0">
                  <c:v>12359</c:v>
                </c:pt>
                <c:pt idx="1">
                  <c:v>20447</c:v>
                </c:pt>
                <c:pt idx="2">
                  <c:v>23283</c:v>
                </c:pt>
                <c:pt idx="3">
                  <c:v>25263</c:v>
                </c:pt>
              </c:numCache>
            </c:numRef>
          </c:val>
          <c:extLst>
            <c:ext xmlns:c16="http://schemas.microsoft.com/office/drawing/2014/chart" uri="{C3380CC4-5D6E-409C-BE32-E72D297353CC}">
              <c16:uniqueId val="{00000004-7D1B-4343-9344-F84D9961ABF6}"/>
            </c:ext>
          </c:extLst>
        </c:ser>
        <c:ser>
          <c:idx val="5"/>
          <c:order val="5"/>
          <c:tx>
            <c:strRef>
              <c:f>Meuse!$I$61</c:f>
              <c:strCache>
                <c:ptCount val="1"/>
                <c:pt idx="0">
                  <c:v>Boues de STEP</c:v>
                </c:pt>
              </c:strCache>
            </c:strRef>
          </c:tx>
          <c:spPr>
            <a:solidFill>
              <a:srgbClr val="ABB8DF"/>
            </a:solidFill>
            <a:ln>
              <a:noFill/>
            </a:ln>
            <a:effectLst/>
          </c:spPr>
          <c:invertIfNegative val="0"/>
          <c:dLbls>
            <c:numFmt formatCode="#\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Meuse!$J$55:$M$55</c:f>
              <c:numCache>
                <c:formatCode>General</c:formatCode>
                <c:ptCount val="4"/>
                <c:pt idx="0">
                  <c:v>2020</c:v>
                </c:pt>
                <c:pt idx="1">
                  <c:v>2021</c:v>
                </c:pt>
                <c:pt idx="2">
                  <c:v>2022</c:v>
                </c:pt>
                <c:pt idx="3">
                  <c:v>2023</c:v>
                </c:pt>
              </c:numCache>
            </c:numRef>
          </c:cat>
          <c:val>
            <c:numRef>
              <c:f>Meuse!$J$61:$M$61</c:f>
              <c:numCache>
                <c:formatCode>#\ ##0" t"</c:formatCode>
                <c:ptCount val="4"/>
                <c:pt idx="0">
                  <c:v>0</c:v>
                </c:pt>
                <c:pt idx="1">
                  <c:v>730</c:v>
                </c:pt>
                <c:pt idx="2">
                  <c:v>730</c:v>
                </c:pt>
                <c:pt idx="3">
                  <c:v>730</c:v>
                </c:pt>
              </c:numCache>
            </c:numRef>
          </c:val>
          <c:extLst>
            <c:ext xmlns:c16="http://schemas.microsoft.com/office/drawing/2014/chart" uri="{C3380CC4-5D6E-409C-BE32-E72D297353CC}">
              <c16:uniqueId val="{00000005-7D1B-4343-9344-F84D9961ABF6}"/>
            </c:ext>
          </c:extLst>
        </c:ser>
        <c:ser>
          <c:idx val="6"/>
          <c:order val="6"/>
          <c:tx>
            <c:strRef>
              <c:f>Meuse!$I$62</c:f>
              <c:strCache>
                <c:ptCount val="1"/>
              </c:strCache>
            </c:strRef>
          </c:tx>
          <c:spPr>
            <a:no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Meuse!$J$55:$M$55</c:f>
              <c:numCache>
                <c:formatCode>General</c:formatCode>
                <c:ptCount val="4"/>
                <c:pt idx="0">
                  <c:v>2020</c:v>
                </c:pt>
                <c:pt idx="1">
                  <c:v>2021</c:v>
                </c:pt>
                <c:pt idx="2">
                  <c:v>2022</c:v>
                </c:pt>
                <c:pt idx="3">
                  <c:v>2023</c:v>
                </c:pt>
              </c:numCache>
            </c:numRef>
          </c:cat>
          <c:val>
            <c:numRef>
              <c:f>Meuse!$J$62:$M$62</c:f>
              <c:numCache>
                <c:formatCode>#\ ##0" t"</c:formatCode>
                <c:ptCount val="4"/>
                <c:pt idx="0">
                  <c:v>162748</c:v>
                </c:pt>
                <c:pt idx="1">
                  <c:v>270392</c:v>
                </c:pt>
                <c:pt idx="2">
                  <c:v>283716</c:v>
                </c:pt>
                <c:pt idx="3">
                  <c:v>292997</c:v>
                </c:pt>
              </c:numCache>
            </c:numRef>
          </c:val>
          <c:extLst>
            <c:ext xmlns:c16="http://schemas.microsoft.com/office/drawing/2014/chart" uri="{C3380CC4-5D6E-409C-BE32-E72D297353CC}">
              <c16:uniqueId val="{00000006-7D1B-4343-9344-F84D9961ABF6}"/>
            </c:ext>
          </c:extLst>
        </c:ser>
        <c:dLbls>
          <c:dLblPos val="ctr"/>
          <c:showLegendKey val="0"/>
          <c:showVal val="1"/>
          <c:showCatName val="0"/>
          <c:showSerName val="0"/>
          <c:showPercent val="0"/>
          <c:showBubbleSize val="0"/>
        </c:dLbls>
        <c:gapWidth val="70"/>
        <c:overlap val="100"/>
        <c:axId val="1184674767"/>
        <c:axId val="1184675727"/>
      </c:barChart>
      <c:catAx>
        <c:axId val="1184674767"/>
        <c:scaling>
          <c:orientation val="minMax"/>
        </c:scaling>
        <c:delete val="0"/>
        <c:axPos val="b"/>
        <c:numFmt formatCode="General" sourceLinked="1"/>
        <c:majorTickMark val="none"/>
        <c:minorTickMark val="none"/>
        <c:tickLblPos val="low"/>
        <c:spPr>
          <a:noFill/>
          <a:ln w="9525" cap="flat" cmpd="sng" algn="ctr">
            <a:solidFill>
              <a:srgbClr val="DDDDDD"/>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5727"/>
        <c:crosses val="autoZero"/>
        <c:auto val="1"/>
        <c:lblAlgn val="ctr"/>
        <c:lblOffset val="100"/>
        <c:noMultiLvlLbl val="0"/>
      </c:catAx>
      <c:valAx>
        <c:axId val="1184675727"/>
        <c:scaling>
          <c:orientation val="minMax"/>
          <c:max val="350000"/>
          <c:min val="0"/>
        </c:scaling>
        <c:delete val="0"/>
        <c:axPos val="l"/>
        <c:majorGridlines>
          <c:spPr>
            <a:ln w="9525" cap="flat" cmpd="sng" algn="ctr">
              <a:solidFill>
                <a:srgbClr val="DDDDDD"/>
              </a:solidFill>
              <a:round/>
            </a:ln>
            <a:effectLst/>
          </c:spPr>
        </c:majorGridlines>
        <c:numFmt formatCode="###\ ###\ ##0&quot; 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4767"/>
        <c:crosses val="autoZero"/>
        <c:crossBetween val="between"/>
      </c:valAx>
      <c:spPr>
        <a:noFill/>
        <a:ln>
          <a:noFill/>
        </a:ln>
        <a:effectLst/>
      </c:spPr>
    </c:plotArea>
    <c:legend>
      <c:legendPos val="r"/>
      <c:layout>
        <c:manualLayout>
          <c:xMode val="edge"/>
          <c:yMode val="edge"/>
          <c:x val="0.8230899319794146"/>
          <c:y val="0.14019527780077121"/>
          <c:w val="0.16844199769177429"/>
          <c:h val="0.505891992875623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46872848718967"/>
          <c:y val="9.0048670317375845E-2"/>
          <c:w val="0.52602895301758423"/>
          <c:h val="0.8483390815707354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227-4BEA-8D79-72568B02746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27-4BEA-8D79-72568B02746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227-4BEA-8D79-72568B02746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227-4BEA-8D79-72568B02746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227-4BEA-8D79-72568B02746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227-4BEA-8D79-72568B02746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227-4BEA-8D79-72568B027461}"/>
              </c:ext>
            </c:extLst>
          </c:dPt>
          <c:dLbls>
            <c:dLbl>
              <c:idx val="0"/>
              <c:layout>
                <c:manualLayout>
                  <c:x val="-0.11182507769776281"/>
                  <c:y val="-0.25322148838174369"/>
                </c:manualLayout>
              </c:layout>
              <c:tx>
                <c:rich>
                  <a:bodyPr/>
                  <a:lstStyle/>
                  <a:p>
                    <a:fld id="{EFDF5460-8366-4007-AAE1-74DD2E0F8DED}" type="CATEGORYNAME">
                      <a:rPr lang="en-US" b="1"/>
                      <a:pPr/>
                      <a:t>[NOM DE CATÉGORIE]</a:t>
                    </a:fld>
                    <a:endParaRPr lang="en-US" b="1" baseline="0"/>
                  </a:p>
                  <a:p>
                    <a:fld id="{0AFE0473-D135-47C7-8D02-1E9711D6F521}"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A227-4BEA-8D79-72568B027461}"/>
                </c:ext>
              </c:extLst>
            </c:dLbl>
            <c:dLbl>
              <c:idx val="1"/>
              <c:layout>
                <c:manualLayout>
                  <c:x val="-0.5332551747022426"/>
                  <c:y val="0.31789457028535695"/>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18B894E6-6851-4FBA-A296-0CA5B92884B1}" type="CATEGORYNAME">
                      <a:rPr lang="en-US" b="1">
                        <a:solidFill>
                          <a:schemeClr val="bg1"/>
                        </a:solidFill>
                      </a:rPr>
                      <a:pPr>
                        <a:defRPr sz="1050">
                          <a:solidFill>
                            <a:schemeClr val="bg1"/>
                          </a:solidFill>
                        </a:defRPr>
                      </a:pPr>
                      <a:t>[NOM DE CATÉGORIE]</a:t>
                    </a:fld>
                    <a:r>
                      <a:rPr lang="en-US" baseline="0">
                        <a:solidFill>
                          <a:schemeClr val="bg1"/>
                        </a:solidFill>
                      </a:rPr>
                      <a:t>
</a:t>
                    </a:r>
                    <a:fld id="{2B401F70-4775-4086-B407-F057F09BB1CE}"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5897789783332575"/>
                      <c:h val="0.30298650366428376"/>
                    </c:manualLayout>
                  </c15:layout>
                  <c15:dlblFieldTable/>
                  <c15:showDataLabelsRange val="0"/>
                </c:ext>
                <c:ext xmlns:c16="http://schemas.microsoft.com/office/drawing/2014/chart" uri="{C3380CC4-5D6E-409C-BE32-E72D297353CC}">
                  <c16:uniqueId val="{00000003-A227-4BEA-8D79-72568B027461}"/>
                </c:ext>
              </c:extLst>
            </c:dLbl>
            <c:dLbl>
              <c:idx val="2"/>
              <c:layout>
                <c:manualLayout>
                  <c:x val="-0.61108818982435253"/>
                  <c:y val="-0.36346710891149708"/>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63F2DC3F-A8B7-448A-8369-DA0FB61807E6}" type="CATEGORYNAME">
                      <a:rPr lang="en-US" b="1">
                        <a:solidFill>
                          <a:schemeClr val="bg1"/>
                        </a:solidFill>
                      </a:rPr>
                      <a:pPr>
                        <a:defRPr sz="1050">
                          <a:solidFill>
                            <a:schemeClr val="bg1"/>
                          </a:solidFill>
                        </a:defRPr>
                      </a:pPr>
                      <a:t>[NOM DE CATÉGORIE]</a:t>
                    </a:fld>
                    <a:r>
                      <a:rPr lang="en-US" baseline="0">
                        <a:solidFill>
                          <a:schemeClr val="bg1"/>
                        </a:solidFill>
                      </a:rPr>
                      <a:t>
</a:t>
                    </a:r>
                    <a:fld id="{949E9BBF-E5FE-4BD4-8CED-8DD8C7E510D0}"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A227-4BEA-8D79-72568B027461}"/>
                </c:ext>
              </c:extLst>
            </c:dLbl>
            <c:dLbl>
              <c:idx val="3"/>
              <c:layout>
                <c:manualLayout>
                  <c:x val="-0.54349420219999611"/>
                  <c:y val="0.3228933350549435"/>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D5213594-2B03-4170-B669-AA598D08B410}" type="CATEGORYNAME">
                      <a:rPr lang="en-US" b="1">
                        <a:solidFill>
                          <a:schemeClr val="bg1"/>
                        </a:solidFill>
                      </a:rPr>
                      <a:pPr>
                        <a:defRPr sz="1050">
                          <a:solidFill>
                            <a:schemeClr val="bg1"/>
                          </a:solidFill>
                        </a:defRPr>
                      </a:pPr>
                      <a:t>[NOM DE CATÉGORIE]</a:t>
                    </a:fld>
                    <a:r>
                      <a:rPr lang="en-US" baseline="0">
                        <a:solidFill>
                          <a:schemeClr val="bg1"/>
                        </a:solidFill>
                      </a:rPr>
                      <a:t>
</a:t>
                    </a:r>
                    <a:fld id="{2C941C69-4E39-40CB-AA46-24327B6A4F9B}"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3989084479584075"/>
                      <c:h val="0.15227704091038347"/>
                    </c:manualLayout>
                  </c15:layout>
                  <c15:dlblFieldTable/>
                  <c15:showDataLabelsRange val="0"/>
                </c:ext>
                <c:ext xmlns:c16="http://schemas.microsoft.com/office/drawing/2014/chart" uri="{C3380CC4-5D6E-409C-BE32-E72D297353CC}">
                  <c16:uniqueId val="{00000007-A227-4BEA-8D79-72568B027461}"/>
                </c:ext>
              </c:extLst>
            </c:dLbl>
            <c:dLbl>
              <c:idx val="4"/>
              <c:layout>
                <c:manualLayout>
                  <c:x val="0.19246437565384469"/>
                  <c:y val="-0.24036352345930195"/>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5A8689BC-682C-4F9F-B862-C28968DFA77F}" type="CATEGORYNAME">
                      <a:rPr lang="en-US" b="1">
                        <a:solidFill>
                          <a:schemeClr val="bg1"/>
                        </a:solidFill>
                      </a:rPr>
                      <a:pPr>
                        <a:defRPr sz="1050">
                          <a:solidFill>
                            <a:schemeClr val="bg1"/>
                          </a:solidFill>
                        </a:defRPr>
                      </a:pPr>
                      <a:t>[NOM DE CATÉGORIE]</a:t>
                    </a:fld>
                    <a:r>
                      <a:rPr lang="en-US" baseline="0">
                        <a:solidFill>
                          <a:schemeClr val="bg1"/>
                        </a:solidFill>
                      </a:rPr>
                      <a:t>
</a:t>
                    </a:r>
                    <a:fld id="{ABDA055B-0829-4754-8091-6698C35C9292}"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81919485888522"/>
                      <c:h val="0.22130664240490033"/>
                    </c:manualLayout>
                  </c15:layout>
                  <c15:dlblFieldTable/>
                  <c15:showDataLabelsRange val="0"/>
                </c:ext>
                <c:ext xmlns:c16="http://schemas.microsoft.com/office/drawing/2014/chart" uri="{C3380CC4-5D6E-409C-BE32-E72D297353CC}">
                  <c16:uniqueId val="{00000009-A227-4BEA-8D79-72568B027461}"/>
                </c:ext>
              </c:extLst>
            </c:dLbl>
            <c:dLbl>
              <c:idx val="5"/>
              <c:layout>
                <c:manualLayout>
                  <c:x val="0.17060024486567665"/>
                  <c:y val="1.2963948438273185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34552021-41BE-4881-8270-415E068CF67D}" type="CATEGORYNAME">
                      <a:rPr lang="en-US" b="1">
                        <a:solidFill>
                          <a:schemeClr val="tx1"/>
                        </a:solidFill>
                      </a:rPr>
                      <a:pPr>
                        <a:defRPr sz="1050">
                          <a:solidFill>
                            <a:schemeClr val="tx1"/>
                          </a:solidFill>
                        </a:defRPr>
                      </a:pPr>
                      <a:t>[NOM DE CATÉGORIE]</a:t>
                    </a:fld>
                    <a:endParaRPr lang="en-US" b="1" baseline="0">
                      <a:solidFill>
                        <a:schemeClr val="tx1"/>
                      </a:solidFill>
                    </a:endParaRPr>
                  </a:p>
                  <a:p>
                    <a:pPr>
                      <a:defRPr sz="1050">
                        <a:solidFill>
                          <a:schemeClr val="tx1"/>
                        </a:solidFill>
                      </a:defRPr>
                    </a:pPr>
                    <a:fld id="{344486CA-755C-490A-8293-277D0391F628}" type="VALUE">
                      <a:rPr lang="en-US">
                        <a:solidFill>
                          <a:schemeClr val="tx1"/>
                        </a:solidFill>
                      </a:rPr>
                      <a:pPr>
                        <a:defRPr sz="1050">
                          <a:solidFill>
                            <a:schemeClr val="tx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A227-4BEA-8D79-72568B027461}"/>
                </c:ext>
              </c:extLst>
            </c:dLbl>
            <c:dLbl>
              <c:idx val="6"/>
              <c:layout>
                <c:manualLayout>
                  <c:x val="0.17060024486567676"/>
                  <c:y val="0.177674647026378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67F804B9-34CE-4D19-998E-60422DC4F52D}" type="CATEGORYNAME">
                      <a:rPr lang="en-US" b="1">
                        <a:solidFill>
                          <a:schemeClr val="tx1"/>
                        </a:solidFill>
                      </a:rPr>
                      <a:pPr>
                        <a:defRPr sz="1050">
                          <a:solidFill>
                            <a:schemeClr val="tx1"/>
                          </a:solidFill>
                        </a:defRPr>
                      </a:pPr>
                      <a:t>[NOM DE CATÉGORIE]</a:t>
                    </a:fld>
                    <a:endParaRPr lang="en-US" b="1" baseline="0">
                      <a:solidFill>
                        <a:schemeClr val="tx1"/>
                      </a:solidFill>
                    </a:endParaRPr>
                  </a:p>
                  <a:p>
                    <a:pPr>
                      <a:defRPr sz="1050">
                        <a:solidFill>
                          <a:schemeClr val="tx1"/>
                        </a:solidFill>
                      </a:defRPr>
                    </a:pPr>
                    <a:fld id="{7FCBD030-D4F3-4CAD-841B-EC22D7511747}" type="VALUE">
                      <a:rPr lang="en-US">
                        <a:solidFill>
                          <a:schemeClr val="tx1"/>
                        </a:solidFill>
                      </a:rPr>
                      <a:pPr>
                        <a:defRPr sz="1050">
                          <a:solidFill>
                            <a:schemeClr val="tx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A227-4BEA-8D79-72568B02746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Meuse!$A$111:$A$117</c:f>
              <c:strCache>
                <c:ptCount val="7"/>
                <c:pt idx="0">
                  <c:v>Epandage</c:v>
                </c:pt>
                <c:pt idx="1">
                  <c:v>Compostage</c:v>
                </c:pt>
                <c:pt idx="2">
                  <c:v>STEP</c:v>
                </c:pt>
                <c:pt idx="3">
                  <c:v>Incinération</c:v>
                </c:pt>
                <c:pt idx="4">
                  <c:v>Valorisation matière</c:v>
                </c:pt>
                <c:pt idx="5">
                  <c:v>Stockage</c:v>
                </c:pt>
                <c:pt idx="6">
                  <c:v>Autre ou non précisé</c:v>
                </c:pt>
              </c:strCache>
            </c:strRef>
          </c:cat>
          <c:val>
            <c:numRef>
              <c:f>Meuse!$C$111:$C$117</c:f>
              <c:numCache>
                <c:formatCode>0%</c:formatCode>
                <c:ptCount val="7"/>
                <c:pt idx="0">
                  <c:v>0.94802519700126942</c:v>
                </c:pt>
                <c:pt idx="1">
                  <c:v>0</c:v>
                </c:pt>
                <c:pt idx="2">
                  <c:v>0</c:v>
                </c:pt>
                <c:pt idx="3">
                  <c:v>0</c:v>
                </c:pt>
                <c:pt idx="4">
                  <c:v>0</c:v>
                </c:pt>
                <c:pt idx="5">
                  <c:v>9.5806088476922714E-3</c:v>
                </c:pt>
                <c:pt idx="6">
                  <c:v>4.2394194151038296E-2</c:v>
                </c:pt>
              </c:numCache>
            </c:numRef>
          </c:val>
          <c:extLst>
            <c:ext xmlns:c16="http://schemas.microsoft.com/office/drawing/2014/chart" uri="{C3380CC4-5D6E-409C-BE32-E72D297353CC}">
              <c16:uniqueId val="{0000000E-A227-4BEA-8D79-72568B027461}"/>
            </c:ext>
          </c:extLst>
        </c:ser>
        <c:dLbls>
          <c:showLegendKey val="0"/>
          <c:showVal val="1"/>
          <c:showCatName val="0"/>
          <c:showSerName val="0"/>
          <c:showPercent val="0"/>
          <c:showBubbleSize val="0"/>
          <c:showLeaderLines val="0"/>
        </c:dLbls>
        <c:firstSliceAng val="11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Meuse!$B$165</c:f>
              <c:strCache>
                <c:ptCount val="1"/>
                <c:pt idx="0">
                  <c:v>Cumul d'électricité vendue (Gwh él)</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Meuse!$A$166:$A$188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Meuse!$B$166:$B$188</c:f>
              <c:numCache>
                <c:formatCode>0</c:formatCode>
                <c:ptCount val="23"/>
                <c:pt idx="0">
                  <c:v>0</c:v>
                </c:pt>
                <c:pt idx="1">
                  <c:v>0</c:v>
                </c:pt>
                <c:pt idx="2">
                  <c:v>0</c:v>
                </c:pt>
                <c:pt idx="3">
                  <c:v>0</c:v>
                </c:pt>
                <c:pt idx="4">
                  <c:v>0</c:v>
                </c:pt>
                <c:pt idx="5">
                  <c:v>0</c:v>
                </c:pt>
                <c:pt idx="6">
                  <c:v>0</c:v>
                </c:pt>
                <c:pt idx="7">
                  <c:v>0</c:v>
                </c:pt>
                <c:pt idx="8">
                  <c:v>0</c:v>
                </c:pt>
                <c:pt idx="9">
                  <c:v>0</c:v>
                </c:pt>
                <c:pt idx="10">
                  <c:v>0</c:v>
                </c:pt>
                <c:pt idx="11">
                  <c:v>5.0999999999999997E-2</c:v>
                </c:pt>
                <c:pt idx="12">
                  <c:v>1.2629999999999999</c:v>
                </c:pt>
                <c:pt idx="13">
                  <c:v>1.2629999999999999</c:v>
                </c:pt>
                <c:pt idx="14">
                  <c:v>6.2299999999999995</c:v>
                </c:pt>
                <c:pt idx="15">
                  <c:v>11.756</c:v>
                </c:pt>
                <c:pt idx="16">
                  <c:v>13.540000000000001</c:v>
                </c:pt>
                <c:pt idx="17">
                  <c:v>13.540000000000001</c:v>
                </c:pt>
                <c:pt idx="18">
                  <c:v>19.43</c:v>
                </c:pt>
                <c:pt idx="19">
                  <c:v>23.417999999999999</c:v>
                </c:pt>
                <c:pt idx="20">
                  <c:v>35.329000000000001</c:v>
                </c:pt>
                <c:pt idx="21">
                  <c:v>35.329000000000001</c:v>
                </c:pt>
                <c:pt idx="22">
                  <c:v>35.444000000000003</c:v>
                </c:pt>
              </c:numCache>
            </c:numRef>
          </c:val>
          <c:extLst>
            <c:ext xmlns:c16="http://schemas.microsoft.com/office/drawing/2014/chart" uri="{C3380CC4-5D6E-409C-BE32-E72D297353CC}">
              <c16:uniqueId val="{00000000-FA6E-46CB-A6CB-CC9BD2ED8A7C}"/>
            </c:ext>
          </c:extLst>
        </c:ser>
        <c:ser>
          <c:idx val="2"/>
          <c:order val="1"/>
          <c:tx>
            <c:strRef>
              <c:f>Meuse!$C$165</c:f>
              <c:strCache>
                <c:ptCount val="1"/>
                <c:pt idx="0">
                  <c:v>Cumul de biométhane injecté (GWh PCS)</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Meuse!$A$166:$A$188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Meuse!$C$166:$C$188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16.309999999999999</c:v>
                </c:pt>
                <c:pt idx="18">
                  <c:v>23.006</c:v>
                </c:pt>
                <c:pt idx="19">
                  <c:v>89.771000000000001</c:v>
                </c:pt>
                <c:pt idx="20">
                  <c:v>89.771000000000001</c:v>
                </c:pt>
                <c:pt idx="21">
                  <c:v>111.31399999999999</c:v>
                </c:pt>
                <c:pt idx="22">
                  <c:v>111.31399999999999</c:v>
                </c:pt>
              </c:numCache>
            </c:numRef>
          </c:val>
          <c:extLst>
            <c:ext xmlns:c16="http://schemas.microsoft.com/office/drawing/2014/chart" uri="{C3380CC4-5D6E-409C-BE32-E72D297353CC}">
              <c16:uniqueId val="{00000001-FA6E-46CB-A6CB-CC9BD2ED8A7C}"/>
            </c:ext>
          </c:extLst>
        </c:ser>
        <c:dLbls>
          <c:dLblPos val="outEnd"/>
          <c:showLegendKey val="0"/>
          <c:showVal val="1"/>
          <c:showCatName val="0"/>
          <c:showSerName val="0"/>
          <c:showPercent val="0"/>
          <c:showBubbleSize val="0"/>
        </c:dLbls>
        <c:gapWidth val="80"/>
        <c:overlap val="-50"/>
        <c:axId val="207144287"/>
        <c:axId val="207139007"/>
      </c:barChart>
      <c:catAx>
        <c:axId val="20714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207139007"/>
        <c:crosses val="autoZero"/>
        <c:auto val="1"/>
        <c:lblAlgn val="ctr"/>
        <c:lblOffset val="100"/>
        <c:noMultiLvlLbl val="0"/>
      </c:catAx>
      <c:valAx>
        <c:axId val="207139007"/>
        <c:scaling>
          <c:orientation val="minMax"/>
        </c:scaling>
        <c:delete val="0"/>
        <c:axPos val="l"/>
        <c:majorGridlines>
          <c:spPr>
            <a:ln w="9525" cap="flat" cmpd="sng" algn="ctr">
              <a:solidFill>
                <a:srgbClr val="DDDDDD"/>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20714428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1" i="0" u="none" strike="noStrike" kern="1200" baseline="0">
                <a:solidFill>
                  <a:schemeClr val="accent6"/>
                </a:solidFill>
                <a:latin typeface="Marianne" panose="02000000000000000000" pitchFamily="50" charset="0"/>
                <a:ea typeface="+mn-ea"/>
                <a:cs typeface="+mn-cs"/>
              </a:defRPr>
            </a:pPr>
            <a:endParaRPr lang="fr-FR"/>
          </a:p>
        </c:txPr>
      </c:legendEntry>
      <c:legendEntry>
        <c:idx val="1"/>
        <c:txPr>
          <a:bodyPr rot="0" spcFirstLastPara="1" vertOverflow="ellipsis" vert="horz" wrap="square" anchor="ctr" anchorCtr="1"/>
          <a:lstStyle/>
          <a:p>
            <a:pPr>
              <a:defRPr sz="1100" b="1" i="0" u="none" strike="noStrike" kern="1200" baseline="0">
                <a:solidFill>
                  <a:schemeClr val="tx2"/>
                </a:solidFill>
                <a:latin typeface="Marianne" panose="02000000000000000000" pitchFamily="50" charset="0"/>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4481481481482E-2"/>
          <c:y val="5.2970841092349535E-2"/>
          <c:w val="0.60095092592592592"/>
          <c:h val="0.73572327601258125"/>
        </c:manualLayout>
      </c:layout>
      <c:barChart>
        <c:barDir val="col"/>
        <c:grouping val="stacked"/>
        <c:varyColors val="0"/>
        <c:ser>
          <c:idx val="0"/>
          <c:order val="0"/>
          <c:tx>
            <c:strRef>
              <c:f>Moselle!$D$5</c:f>
              <c:strCache>
                <c:ptCount val="1"/>
                <c:pt idx="0">
                  <c:v>Nombre d'installations (hors démarrage)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Moselle!$E$4:$G$4</c:f>
              <c:strCache>
                <c:ptCount val="3"/>
                <c:pt idx="0">
                  <c:v>Installations recensées en 2023</c:v>
                </c:pt>
                <c:pt idx="1">
                  <c:v>Ayant répondu à l'enquête</c:v>
                </c:pt>
                <c:pt idx="2">
                  <c:v>Données analysées</c:v>
                </c:pt>
              </c:strCache>
            </c:strRef>
          </c:cat>
          <c:val>
            <c:numRef>
              <c:f>Moselle!$E$5:$G$5</c:f>
              <c:numCache>
                <c:formatCode>General</c:formatCode>
                <c:ptCount val="3"/>
                <c:pt idx="0">
                  <c:v>27</c:v>
                </c:pt>
                <c:pt idx="1">
                  <c:v>21</c:v>
                </c:pt>
                <c:pt idx="2">
                  <c:v>21</c:v>
                </c:pt>
              </c:numCache>
            </c:numRef>
          </c:val>
          <c:extLst>
            <c:ext xmlns:c16="http://schemas.microsoft.com/office/drawing/2014/chart" uri="{C3380CC4-5D6E-409C-BE32-E72D297353CC}">
              <c16:uniqueId val="{00000000-0DBE-4045-9FE6-BECD0B41DABF}"/>
            </c:ext>
          </c:extLst>
        </c:ser>
        <c:ser>
          <c:idx val="1"/>
          <c:order val="1"/>
          <c:tx>
            <c:strRef>
              <c:f>Moselle!$D$6</c:f>
              <c:strCache>
                <c:ptCount val="1"/>
                <c:pt idx="0">
                  <c:v>Nombre d'installations (démarrage)</c:v>
                </c:pt>
              </c:strCache>
            </c:strRef>
          </c:tx>
          <c:spPr>
            <a:solidFill>
              <a:schemeClr val="accent2"/>
            </a:solidFill>
            <a:ln>
              <a:noFill/>
            </a:ln>
            <a:effectLst/>
          </c:spPr>
          <c:invertIfNegative val="0"/>
          <c:dLbls>
            <c:numFmt formatCode="[&gt;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Moselle!$E$4:$G$4</c:f>
              <c:strCache>
                <c:ptCount val="3"/>
                <c:pt idx="0">
                  <c:v>Installations recensées en 2023</c:v>
                </c:pt>
                <c:pt idx="1">
                  <c:v>Ayant répondu à l'enquête</c:v>
                </c:pt>
                <c:pt idx="2">
                  <c:v>Données analysées</c:v>
                </c:pt>
              </c:strCache>
            </c:strRef>
          </c:cat>
          <c:val>
            <c:numRef>
              <c:f>Moselle!$E$6:$G$6</c:f>
              <c:numCache>
                <c:formatCode>General</c:formatCode>
                <c:ptCount val="3"/>
                <c:pt idx="0">
                  <c:v>6</c:v>
                </c:pt>
                <c:pt idx="1">
                  <c:v>4</c:v>
                </c:pt>
                <c:pt idx="2">
                  <c:v>4</c:v>
                </c:pt>
              </c:numCache>
            </c:numRef>
          </c:val>
          <c:extLst>
            <c:ext xmlns:c16="http://schemas.microsoft.com/office/drawing/2014/chart" uri="{C3380CC4-5D6E-409C-BE32-E72D297353CC}">
              <c16:uniqueId val="{00000001-0DBE-4045-9FE6-BECD0B41DABF}"/>
            </c:ext>
          </c:extLst>
        </c:ser>
        <c:ser>
          <c:idx val="3"/>
          <c:order val="2"/>
          <c:tx>
            <c:strRef>
              <c:f>Moselle!$D$7</c:f>
              <c:strCache>
                <c:ptCount val="1"/>
                <c:pt idx="0">
                  <c:v>Données complétées</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Moselle!$E$4:$G$4</c:f>
              <c:strCache>
                <c:ptCount val="3"/>
                <c:pt idx="0">
                  <c:v>Installations recensées en 2023</c:v>
                </c:pt>
                <c:pt idx="1">
                  <c:v>Ayant répondu à l'enquête</c:v>
                </c:pt>
                <c:pt idx="2">
                  <c:v>Données analysées</c:v>
                </c:pt>
              </c:strCache>
            </c:strRef>
          </c:cat>
          <c:val>
            <c:numRef>
              <c:f>Moselle!$E$7:$G$7</c:f>
              <c:numCache>
                <c:formatCode>General</c:formatCode>
                <c:ptCount val="3"/>
                <c:pt idx="0">
                  <c:v>0</c:v>
                </c:pt>
                <c:pt idx="1">
                  <c:v>0</c:v>
                </c:pt>
                <c:pt idx="2">
                  <c:v>4</c:v>
                </c:pt>
              </c:numCache>
            </c:numRef>
          </c:val>
          <c:extLst>
            <c:ext xmlns:c16="http://schemas.microsoft.com/office/drawing/2014/chart" uri="{C3380CC4-5D6E-409C-BE32-E72D297353CC}">
              <c16:uniqueId val="{00000002-0DBE-4045-9FE6-BECD0B41DABF}"/>
            </c:ext>
          </c:extLst>
        </c:ser>
        <c:ser>
          <c:idx val="2"/>
          <c:order val="3"/>
          <c:tx>
            <c:strRef>
              <c:f>Moselle!$D$8</c:f>
              <c:strCache>
                <c:ptCount val="1"/>
                <c:pt idx="0">
                  <c:v>Total</c:v>
                </c:pt>
              </c:strCache>
            </c:strRef>
          </c:tx>
          <c:spPr>
            <a:noFill/>
            <a:ln>
              <a:noFill/>
            </a:ln>
            <a:effectLst/>
          </c:spPr>
          <c:invertIfNegative val="0"/>
          <c:dLbls>
            <c:dLbl>
              <c:idx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BE-4045-9FE6-BECD0B41DABF}"/>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BE-4045-9FE6-BECD0B41DABF}"/>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BE-4045-9FE6-BECD0B41DABF}"/>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Moselle!$E$4:$G$4</c:f>
              <c:strCache>
                <c:ptCount val="3"/>
                <c:pt idx="0">
                  <c:v>Installations recensées en 2023</c:v>
                </c:pt>
                <c:pt idx="1">
                  <c:v>Ayant répondu à l'enquête</c:v>
                </c:pt>
                <c:pt idx="2">
                  <c:v>Données analysées</c:v>
                </c:pt>
              </c:strCache>
            </c:strRef>
          </c:cat>
          <c:val>
            <c:numRef>
              <c:f>Moselle!$E$8:$G$8</c:f>
              <c:numCache>
                <c:formatCode>General</c:formatCode>
                <c:ptCount val="3"/>
                <c:pt idx="0">
                  <c:v>33</c:v>
                </c:pt>
                <c:pt idx="1">
                  <c:v>25</c:v>
                </c:pt>
                <c:pt idx="2">
                  <c:v>29</c:v>
                </c:pt>
              </c:numCache>
            </c:numRef>
          </c:val>
          <c:extLst>
            <c:ext xmlns:c16="http://schemas.microsoft.com/office/drawing/2014/chart" uri="{C3380CC4-5D6E-409C-BE32-E72D297353CC}">
              <c16:uniqueId val="{00000006-0DBE-4045-9FE6-BECD0B41DABF}"/>
            </c:ext>
          </c:extLst>
        </c:ser>
        <c:dLbls>
          <c:dLblPos val="ctr"/>
          <c:showLegendKey val="0"/>
          <c:showVal val="1"/>
          <c:showCatName val="0"/>
          <c:showSerName val="0"/>
          <c:showPercent val="0"/>
          <c:showBubbleSize val="0"/>
        </c:dLbls>
        <c:gapWidth val="150"/>
        <c:overlap val="100"/>
        <c:axId val="664379439"/>
        <c:axId val="668485360"/>
      </c:barChart>
      <c:catAx>
        <c:axId val="664379439"/>
        <c:scaling>
          <c:orientation val="minMax"/>
        </c:scaling>
        <c:delete val="0"/>
        <c:axPos val="b"/>
        <c:numFmt formatCode="General" sourceLinked="1"/>
        <c:majorTickMark val="none"/>
        <c:minorTickMark val="none"/>
        <c:tickLblPos val="nextTo"/>
        <c:spPr>
          <a:noFill/>
          <a:ln w="9525" cap="flat" cmpd="sng" algn="ctr">
            <a:solidFill>
              <a:srgbClr val="DDDDDD"/>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8485360"/>
        <c:crosses val="autoZero"/>
        <c:auto val="1"/>
        <c:lblAlgn val="ctr"/>
        <c:lblOffset val="100"/>
        <c:noMultiLvlLbl val="0"/>
      </c:catAx>
      <c:valAx>
        <c:axId val="668485360"/>
        <c:scaling>
          <c:orientation val="minMax"/>
          <c:max val="40"/>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4379439"/>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9965444444444447"/>
          <c:y val="0.2011924523188455"/>
          <c:w val="0.28623444444444446"/>
          <c:h val="0.696898737970589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81207051546297E-2"/>
          <c:y val="4.9420662322715747E-2"/>
          <c:w val="0.59102932259000129"/>
          <c:h val="0.67718441639343829"/>
        </c:manualLayout>
      </c:layout>
      <c:barChart>
        <c:barDir val="col"/>
        <c:grouping val="stacked"/>
        <c:varyColors val="0"/>
        <c:ser>
          <c:idx val="0"/>
          <c:order val="0"/>
          <c:tx>
            <c:strRef>
              <c:f>Moselle!$C$34</c:f>
              <c:strCache>
                <c:ptCount val="1"/>
                <c:pt idx="0">
                  <c:v>À la ferme</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Moselle!$B$35:$B$39</c:f>
              <c:strCache>
                <c:ptCount val="5"/>
                <c:pt idx="0">
                  <c:v>&lt;2016</c:v>
                </c:pt>
                <c:pt idx="1">
                  <c:v>2016-2018</c:v>
                </c:pt>
                <c:pt idx="2">
                  <c:v>2019-2020</c:v>
                </c:pt>
                <c:pt idx="3">
                  <c:v>2021-2022</c:v>
                </c:pt>
                <c:pt idx="4">
                  <c:v>2023</c:v>
                </c:pt>
              </c:strCache>
            </c:strRef>
          </c:cat>
          <c:val>
            <c:numRef>
              <c:f>Moselle!$C$35:$C$39</c:f>
              <c:numCache>
                <c:formatCode>General</c:formatCode>
                <c:ptCount val="5"/>
                <c:pt idx="0">
                  <c:v>2</c:v>
                </c:pt>
                <c:pt idx="1">
                  <c:v>3</c:v>
                </c:pt>
                <c:pt idx="2">
                  <c:v>8</c:v>
                </c:pt>
                <c:pt idx="3">
                  <c:v>4</c:v>
                </c:pt>
                <c:pt idx="4">
                  <c:v>4</c:v>
                </c:pt>
              </c:numCache>
            </c:numRef>
          </c:val>
          <c:extLst>
            <c:ext xmlns:c16="http://schemas.microsoft.com/office/drawing/2014/chart" uri="{C3380CC4-5D6E-409C-BE32-E72D297353CC}">
              <c16:uniqueId val="{00000000-A82F-41CD-A0BE-50E657F55F52}"/>
            </c:ext>
          </c:extLst>
        </c:ser>
        <c:ser>
          <c:idx val="1"/>
          <c:order val="1"/>
          <c:tx>
            <c:strRef>
              <c:f>Moselle!$D$34</c:f>
              <c:strCache>
                <c:ptCount val="1"/>
                <c:pt idx="0">
                  <c:v>Centralisée/Territoriale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Moselle!$B$35:$B$39</c:f>
              <c:strCache>
                <c:ptCount val="5"/>
                <c:pt idx="0">
                  <c:v>&lt;2016</c:v>
                </c:pt>
                <c:pt idx="1">
                  <c:v>2016-2018</c:v>
                </c:pt>
                <c:pt idx="2">
                  <c:v>2019-2020</c:v>
                </c:pt>
                <c:pt idx="3">
                  <c:v>2021-2022</c:v>
                </c:pt>
                <c:pt idx="4">
                  <c:v>2023</c:v>
                </c:pt>
              </c:strCache>
            </c:strRef>
          </c:cat>
          <c:val>
            <c:numRef>
              <c:f>Moselle!$D$35:$D$39</c:f>
              <c:numCache>
                <c:formatCode>General</c:formatCode>
                <c:ptCount val="5"/>
                <c:pt idx="0">
                  <c:v>3</c:v>
                </c:pt>
                <c:pt idx="1">
                  <c:v>0</c:v>
                </c:pt>
                <c:pt idx="2">
                  <c:v>2</c:v>
                </c:pt>
                <c:pt idx="3">
                  <c:v>0</c:v>
                </c:pt>
                <c:pt idx="4">
                  <c:v>0</c:v>
                </c:pt>
              </c:numCache>
            </c:numRef>
          </c:val>
          <c:extLst>
            <c:ext xmlns:c16="http://schemas.microsoft.com/office/drawing/2014/chart" uri="{C3380CC4-5D6E-409C-BE32-E72D297353CC}">
              <c16:uniqueId val="{00000001-A82F-41CD-A0BE-50E657F55F52}"/>
            </c:ext>
          </c:extLst>
        </c:ser>
        <c:ser>
          <c:idx val="2"/>
          <c:order val="2"/>
          <c:tx>
            <c:strRef>
              <c:f>Moselle!$E$34</c:f>
              <c:strCache>
                <c:ptCount val="1"/>
                <c:pt idx="0">
                  <c:v>Couverture de fosse</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Moselle!$B$35:$B$39</c:f>
              <c:strCache>
                <c:ptCount val="5"/>
                <c:pt idx="0">
                  <c:v>&lt;2016</c:v>
                </c:pt>
                <c:pt idx="1">
                  <c:v>2016-2018</c:v>
                </c:pt>
                <c:pt idx="2">
                  <c:v>2019-2020</c:v>
                </c:pt>
                <c:pt idx="3">
                  <c:v>2021-2022</c:v>
                </c:pt>
                <c:pt idx="4">
                  <c:v>2023</c:v>
                </c:pt>
              </c:strCache>
            </c:strRef>
          </c:cat>
          <c:val>
            <c:numRef>
              <c:f>Moselle!$E$35:$E$39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A82F-41CD-A0BE-50E657F55F52}"/>
            </c:ext>
          </c:extLst>
        </c:ser>
        <c:ser>
          <c:idx val="3"/>
          <c:order val="3"/>
          <c:tx>
            <c:strRef>
              <c:f>Moselle!$F$34</c:f>
              <c:strCache>
                <c:ptCount val="1"/>
                <c:pt idx="0">
                  <c:v>Industrielle</c:v>
                </c:pt>
              </c:strCache>
            </c:strRef>
          </c:tx>
          <c:spPr>
            <a:solidFill>
              <a:srgbClr val="FDCF4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Moselle!$B$35:$B$39</c:f>
              <c:strCache>
                <c:ptCount val="5"/>
                <c:pt idx="0">
                  <c:v>&lt;2016</c:v>
                </c:pt>
                <c:pt idx="1">
                  <c:v>2016-2018</c:v>
                </c:pt>
                <c:pt idx="2">
                  <c:v>2019-2020</c:v>
                </c:pt>
                <c:pt idx="3">
                  <c:v>2021-2022</c:v>
                </c:pt>
                <c:pt idx="4">
                  <c:v>2023</c:v>
                </c:pt>
              </c:strCache>
            </c:strRef>
          </c:cat>
          <c:val>
            <c:numRef>
              <c:f>Moselle!$F$35:$F$39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A82F-41CD-A0BE-50E657F55F52}"/>
            </c:ext>
          </c:extLst>
        </c:ser>
        <c:ser>
          <c:idx val="4"/>
          <c:order val="4"/>
          <c:tx>
            <c:strRef>
              <c:f>Moselle!$G$34</c:f>
              <c:strCache>
                <c:ptCount val="1"/>
                <c:pt idx="0">
                  <c:v>STEP</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Moselle!$B$35:$B$39</c:f>
              <c:strCache>
                <c:ptCount val="5"/>
                <c:pt idx="0">
                  <c:v>&lt;2016</c:v>
                </c:pt>
                <c:pt idx="1">
                  <c:v>2016-2018</c:v>
                </c:pt>
                <c:pt idx="2">
                  <c:v>2019-2020</c:v>
                </c:pt>
                <c:pt idx="3">
                  <c:v>2021-2022</c:v>
                </c:pt>
                <c:pt idx="4">
                  <c:v>2023</c:v>
                </c:pt>
              </c:strCache>
            </c:strRef>
          </c:cat>
          <c:val>
            <c:numRef>
              <c:f>Moselle!$G$35:$G$39</c:f>
              <c:numCache>
                <c:formatCode>General</c:formatCode>
                <c:ptCount val="5"/>
                <c:pt idx="0">
                  <c:v>3</c:v>
                </c:pt>
                <c:pt idx="1">
                  <c:v>0</c:v>
                </c:pt>
                <c:pt idx="2">
                  <c:v>0</c:v>
                </c:pt>
                <c:pt idx="3">
                  <c:v>0</c:v>
                </c:pt>
                <c:pt idx="4">
                  <c:v>0</c:v>
                </c:pt>
              </c:numCache>
            </c:numRef>
          </c:val>
          <c:extLst>
            <c:ext xmlns:c16="http://schemas.microsoft.com/office/drawing/2014/chart" uri="{C3380CC4-5D6E-409C-BE32-E72D297353CC}">
              <c16:uniqueId val="{00000004-A82F-41CD-A0BE-50E657F55F52}"/>
            </c:ext>
          </c:extLst>
        </c:ser>
        <c:ser>
          <c:idx val="5"/>
          <c:order val="5"/>
          <c:tx>
            <c:strRef>
              <c:f>Moselle!$H$34</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Moselle!$B$35:$B$39</c:f>
              <c:strCache>
                <c:ptCount val="5"/>
                <c:pt idx="0">
                  <c:v>&lt;2016</c:v>
                </c:pt>
                <c:pt idx="1">
                  <c:v>2016-2018</c:v>
                </c:pt>
                <c:pt idx="2">
                  <c:v>2019-2020</c:v>
                </c:pt>
                <c:pt idx="3">
                  <c:v>2021-2022</c:v>
                </c:pt>
                <c:pt idx="4">
                  <c:v>2023</c:v>
                </c:pt>
              </c:strCache>
            </c:strRef>
          </c:cat>
          <c:val>
            <c:numRef>
              <c:f>Moselle!$H$35:$H$39</c:f>
              <c:numCache>
                <c:formatCode>General</c:formatCode>
                <c:ptCount val="5"/>
                <c:pt idx="0">
                  <c:v>8</c:v>
                </c:pt>
                <c:pt idx="1">
                  <c:v>3</c:v>
                </c:pt>
                <c:pt idx="2">
                  <c:v>10</c:v>
                </c:pt>
                <c:pt idx="3">
                  <c:v>4</c:v>
                </c:pt>
                <c:pt idx="4">
                  <c:v>4</c:v>
                </c:pt>
              </c:numCache>
            </c:numRef>
          </c:val>
          <c:extLst>
            <c:ext xmlns:c16="http://schemas.microsoft.com/office/drawing/2014/chart" uri="{C3380CC4-5D6E-409C-BE32-E72D297353CC}">
              <c16:uniqueId val="{00000005-A82F-41CD-A0BE-50E657F55F52}"/>
            </c:ext>
          </c:extLst>
        </c:ser>
        <c:dLbls>
          <c:dLblPos val="ctr"/>
          <c:showLegendKey val="0"/>
          <c:showVal val="1"/>
          <c:showCatName val="0"/>
          <c:showSerName val="0"/>
          <c:showPercent val="0"/>
          <c:showBubbleSize val="0"/>
        </c:dLbls>
        <c:gapWidth val="150"/>
        <c:overlap val="100"/>
        <c:axId val="1913321168"/>
        <c:axId val="1772606064"/>
        <c:extLst/>
      </c:barChart>
      <c:catAx>
        <c:axId val="1913321168"/>
        <c:scaling>
          <c:orientation val="minMax"/>
        </c:scaling>
        <c:delete val="0"/>
        <c:axPos val="b"/>
        <c:numFmt formatCode="General" sourceLinked="1"/>
        <c:majorTickMark val="none"/>
        <c:minorTickMark val="none"/>
        <c:tickLblPos val="nextTo"/>
        <c:spPr>
          <a:noFill/>
          <a:ln w="9525" cap="flat" cmpd="sng" algn="ctr">
            <a:solidFill>
              <a:srgbClr val="B2B2B2"/>
            </a:solidFill>
            <a:round/>
          </a:ln>
          <a:effectLst/>
        </c:spPr>
        <c:txPr>
          <a:bodyPr rot="-180000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772606064"/>
        <c:crosses val="autoZero"/>
        <c:auto val="1"/>
        <c:lblAlgn val="ctr"/>
        <c:lblOffset val="100"/>
        <c:noMultiLvlLbl val="0"/>
      </c:catAx>
      <c:valAx>
        <c:axId val="1772606064"/>
        <c:scaling>
          <c:orientation val="minMax"/>
          <c:max val="15"/>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913321168"/>
        <c:crosses val="autoZero"/>
        <c:crossBetween val="between"/>
        <c:majorUnit val="2"/>
      </c:valAx>
      <c:spPr>
        <a:noFill/>
        <a:ln>
          <a:noFill/>
        </a:ln>
        <a:effectLst/>
      </c:spPr>
    </c:plotArea>
    <c:legend>
      <c:legendPos val="r"/>
      <c:legendEntry>
        <c:idx val="0"/>
        <c:txPr>
          <a:bodyPr rot="0" spcFirstLastPara="1" vertOverflow="ellipsis" vert="horz" wrap="square" anchor="ctr" anchorCtr="1"/>
          <a:lstStyle/>
          <a:p>
            <a:pPr>
              <a:defRPr sz="11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5173110441163817"/>
          <c:y val="0.24089070529510465"/>
          <c:w val="0.33061618789331793"/>
          <c:h val="0.5699367238413836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FDCF41"/>
          </a:solidFill>
          <a:ln w="19050">
            <a:solidFill>
              <a:schemeClr val="lt1"/>
            </a:solidFill>
          </a:ln>
          <a:effectLst/>
        </c:spPr>
        <c:dLbl>
          <c:idx val="0"/>
          <c:layout>
            <c:manualLayout>
              <c:x val="-0.1027777777777778"/>
              <c:y val="-0.1203703703703704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2"/>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3"/>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4"/>
        <c:spPr>
          <a:solidFill>
            <a:srgbClr val="FF8D7E"/>
          </a:solidFill>
          <a:ln w="19050">
            <a:solidFill>
              <a:schemeClr val="lt1"/>
            </a:solidFill>
          </a:ln>
          <a:effectLst/>
        </c:spPr>
        <c:dLbl>
          <c:idx val="0"/>
          <c:layout>
            <c:manualLayout>
              <c:x val="-0.18472222222222226"/>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3797222222222223"/>
                  <c:h val="0.18409740449110529"/>
                </c:manualLayout>
              </c15:layout>
            </c:ext>
          </c:extLst>
        </c:dLbl>
      </c:pivotFmt>
      <c:pivotFmt>
        <c:idx val="5"/>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8"/>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9"/>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0.35002153910244921"/>
          <c:y val="0.2539274936709574"/>
          <c:w val="0.30895390530902861"/>
          <c:h val="0.56153487313544503"/>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B633-4212-B733-6E6E3DEA3AC1}"/>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B633-4212-B733-6E6E3DEA3AC1}"/>
              </c:ext>
            </c:extLst>
          </c:dPt>
          <c:dPt>
            <c:idx val="2"/>
            <c:bubble3D val="0"/>
            <c:spPr>
              <a:solidFill>
                <a:schemeClr val="bg2"/>
              </a:solidFill>
              <a:ln w="19050">
                <a:solidFill>
                  <a:schemeClr val="lt1"/>
                </a:solidFill>
              </a:ln>
              <a:effectLst/>
            </c:spPr>
            <c:extLst>
              <c:ext xmlns:c16="http://schemas.microsoft.com/office/drawing/2014/chart" uri="{C3380CC4-5D6E-409C-BE32-E72D297353CC}">
                <c16:uniqueId val="{00000005-B633-4212-B733-6E6E3DEA3AC1}"/>
              </c:ext>
            </c:extLst>
          </c:dPt>
          <c:dPt>
            <c:idx val="3"/>
            <c:bubble3D val="0"/>
            <c:spPr>
              <a:solidFill>
                <a:srgbClr val="FDCF41"/>
              </a:solidFill>
              <a:ln w="19050">
                <a:solidFill>
                  <a:schemeClr val="lt1"/>
                </a:solidFill>
              </a:ln>
              <a:effectLst/>
            </c:spPr>
            <c:extLst>
              <c:ext xmlns:c16="http://schemas.microsoft.com/office/drawing/2014/chart" uri="{C3380CC4-5D6E-409C-BE32-E72D297353CC}">
                <c16:uniqueId val="{00000007-B633-4212-B733-6E6E3DEA3AC1}"/>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B633-4212-B733-6E6E3DEA3AC1}"/>
              </c:ext>
            </c:extLst>
          </c:dPt>
          <c:dLbls>
            <c:dLbl>
              <c:idx val="0"/>
              <c:layout>
                <c:manualLayout>
                  <c:x val="-0.1724137313122589"/>
                  <c:y val="9.6790939197838946E-2"/>
                </c:manualLayout>
              </c:layout>
              <c:tx>
                <c:rich>
                  <a:bodyPr/>
                  <a:lstStyle/>
                  <a:p>
                    <a:fld id="{8FC7A2DB-9789-4AF6-9812-954C063B8C1F}" type="CATEGORYNAME">
                      <a:rPr lang="en-US" b="1"/>
                      <a:pPr/>
                      <a:t>[NOM DE CATÉGORIE]</a:t>
                    </a:fld>
                    <a:r>
                      <a:rPr lang="en-US" baseline="0"/>
                      <a:t>
</a:t>
                    </a:r>
                    <a:fld id="{45BC05C4-0315-4455-968F-1BDB8BB19107}" type="VALUE">
                      <a:rPr lang="en-US" baseline="0"/>
                      <a:pPr/>
                      <a:t>[VALEUR]</a:t>
                    </a:fld>
                    <a:r>
                      <a:rPr lang="en-US" baseline="0"/>
                      <a:t>
</a:t>
                    </a:r>
                    <a:fld id="{D1EEAFDD-C38D-4B02-A5C8-AE5E33E2593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B633-4212-B733-6E6E3DEA3AC1}"/>
                </c:ext>
              </c:extLst>
            </c:dLbl>
            <c:dLbl>
              <c:idx val="1"/>
              <c:layout>
                <c:manualLayout>
                  <c:x val="0.12607371074073609"/>
                  <c:y val="-0.195055107916666"/>
                </c:manualLayout>
              </c:layout>
              <c:tx>
                <c:rich>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fld id="{B1B08C83-DED2-4F88-B35A-9244EC23B164}" type="CATEGORYNAME">
                      <a:rPr lang="en-US" b="1"/>
                      <a:pPr>
                        <a:defRPr sz="1050">
                          <a:solidFill>
                            <a:schemeClr val="tx1"/>
                          </a:solidFill>
                        </a:defRPr>
                      </a:pPr>
                      <a:t>[NOM DE CATÉGORIE]</a:t>
                    </a:fld>
                    <a:r>
                      <a:rPr lang="en-US" baseline="0"/>
                      <a:t>
</a:t>
                    </a:r>
                    <a:fld id="{F8D3604B-8D6C-4EF9-962E-CC07AF27FF04}" type="VALUE">
                      <a:rPr lang="en-US" baseline="0"/>
                      <a:pPr>
                        <a:defRPr sz="1050">
                          <a:solidFill>
                            <a:schemeClr val="tx1"/>
                          </a:solidFill>
                        </a:defRPr>
                      </a:pPr>
                      <a:t>[VALEUR]</a:t>
                    </a:fld>
                    <a:r>
                      <a:rPr lang="en-US" baseline="0"/>
                      <a:t>
</a:t>
                    </a:r>
                    <a:fld id="{59493FCE-E535-4612-B0DD-74679D5D43E1}" type="PERCENTAGE">
                      <a:rPr lang="en-US" baseline="0"/>
                      <a:pPr>
                        <a:defRPr sz="1050">
                          <a:solidFill>
                            <a:schemeClr val="tx1"/>
                          </a:solidFill>
                        </a:defRPr>
                      </a:pPr>
                      <a:t>[POURCENTAGE]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38797591805796217"/>
                      <c:h val="0.25232239933732709"/>
                    </c:manualLayout>
                  </c15:layout>
                  <c15:dlblFieldTable/>
                  <c15:showDataLabelsRange val="0"/>
                </c:ext>
                <c:ext xmlns:c16="http://schemas.microsoft.com/office/drawing/2014/chart" uri="{C3380CC4-5D6E-409C-BE32-E72D297353CC}">
                  <c16:uniqueId val="{00000003-B633-4212-B733-6E6E3DEA3AC1}"/>
                </c:ext>
              </c:extLst>
            </c:dLbl>
            <c:dLbl>
              <c:idx val="2"/>
              <c:layout>
                <c:manualLayout>
                  <c:x val="-0.45057077911954607"/>
                  <c:y val="-4.921740189284763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AE229371-554F-444B-94C3-54DE7BA43BB3}" type="CATEGORYNAME">
                      <a:rPr lang="en-US" b="1">
                        <a:solidFill>
                          <a:schemeClr val="bg1"/>
                        </a:solidFill>
                      </a:rPr>
                      <a:pPr>
                        <a:defRPr sz="1050">
                          <a:solidFill>
                            <a:schemeClr val="bg1"/>
                          </a:solidFill>
                        </a:defRPr>
                      </a:pPr>
                      <a:t>[NOM DE CATÉGORIE]</a:t>
                    </a:fld>
                    <a:r>
                      <a:rPr lang="en-US" baseline="0">
                        <a:solidFill>
                          <a:schemeClr val="bg1"/>
                        </a:solidFill>
                      </a:rPr>
                      <a:t>
</a:t>
                    </a:r>
                    <a:fld id="{0D91EA23-A452-4EE6-A39D-60C729D25138}" type="VALUE">
                      <a:rPr lang="en-US" baseline="0">
                        <a:solidFill>
                          <a:schemeClr val="bg1"/>
                        </a:solidFill>
                      </a:rPr>
                      <a:pPr>
                        <a:defRPr sz="1050">
                          <a:solidFill>
                            <a:schemeClr val="bg1"/>
                          </a:solidFill>
                        </a:defRPr>
                      </a:pPr>
                      <a:t>[VALEUR]</a:t>
                    </a:fld>
                    <a:r>
                      <a:rPr lang="en-US" baseline="0">
                        <a:solidFill>
                          <a:schemeClr val="bg1"/>
                        </a:solidFill>
                      </a:rPr>
                      <a:t>
</a:t>
                    </a:r>
                    <a:fld id="{62825474-06B8-47BE-8A25-16E29E7BAB6B}"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B633-4212-B733-6E6E3DEA3AC1}"/>
                </c:ext>
              </c:extLst>
            </c:dLbl>
            <c:dLbl>
              <c:idx val="3"/>
              <c:layout>
                <c:manualLayout>
                  <c:x val="-0.44549464835777247"/>
                  <c:y val="-0.3249877030597350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5B01B49-9A3A-4CD5-A1F5-6A5483BE79E5}" type="CATEGORYNAME">
                      <a:rPr lang="en-US" b="1">
                        <a:solidFill>
                          <a:schemeClr val="bg1"/>
                        </a:solidFill>
                      </a:rPr>
                      <a:pPr>
                        <a:defRPr sz="1050">
                          <a:solidFill>
                            <a:schemeClr val="bg1"/>
                          </a:solidFill>
                        </a:defRPr>
                      </a:pPr>
                      <a:t>[NOM DE CATÉGORIE]</a:t>
                    </a:fld>
                    <a:r>
                      <a:rPr lang="en-US" baseline="0">
                        <a:solidFill>
                          <a:schemeClr val="bg1"/>
                        </a:solidFill>
                      </a:rPr>
                      <a:t>
</a:t>
                    </a:r>
                    <a:fld id="{8EDA106A-25FD-4119-8C30-1747BC8F478C}" type="VALUE">
                      <a:rPr lang="en-US" baseline="0">
                        <a:solidFill>
                          <a:schemeClr val="bg1"/>
                        </a:solidFill>
                      </a:rPr>
                      <a:pPr>
                        <a:defRPr sz="1050">
                          <a:solidFill>
                            <a:schemeClr val="bg1"/>
                          </a:solidFill>
                        </a:defRPr>
                      </a:pPr>
                      <a:t>[VALEUR]</a:t>
                    </a:fld>
                    <a:r>
                      <a:rPr lang="en-US" baseline="0">
                        <a:solidFill>
                          <a:schemeClr val="bg1"/>
                        </a:solidFill>
                      </a:rPr>
                      <a:t>
</a:t>
                    </a:r>
                    <a:fld id="{2BB41481-00D9-4E3C-8E4D-FFDFBEBC3E12}"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B633-4212-B733-6E6E3DEA3AC1}"/>
                </c:ext>
              </c:extLst>
            </c:dLbl>
            <c:dLbl>
              <c:idx val="4"/>
              <c:layout>
                <c:manualLayout>
                  <c:x val="0.15206799354183195"/>
                  <c:y val="8.7855830191672049E-2"/>
                </c:manualLayout>
              </c:layout>
              <c:tx>
                <c:rich>
                  <a:bodyPr/>
                  <a:lstStyle/>
                  <a:p>
                    <a:fld id="{F8085DBA-C28B-4365-BC13-06DC282270BA}" type="CATEGORYNAME">
                      <a:rPr lang="en-US" b="1">
                        <a:solidFill>
                          <a:schemeClr val="tx1"/>
                        </a:solidFill>
                      </a:rPr>
                      <a:pPr/>
                      <a:t>[NOM DE CATÉGORIE]</a:t>
                    </a:fld>
                    <a:r>
                      <a:rPr lang="en-US" baseline="0">
                        <a:solidFill>
                          <a:schemeClr val="tx1"/>
                        </a:solidFill>
                      </a:rPr>
                      <a:t>
</a:t>
                    </a:r>
                    <a:fld id="{DC584986-5152-4AFB-BEAD-8D60B5E1CC7D}" type="VALUE">
                      <a:rPr lang="en-US" baseline="0">
                        <a:solidFill>
                          <a:schemeClr val="tx1"/>
                        </a:solidFill>
                      </a:rPr>
                      <a:pPr/>
                      <a:t>[VALEUR]</a:t>
                    </a:fld>
                    <a:r>
                      <a:rPr lang="en-US" baseline="0">
                        <a:solidFill>
                          <a:schemeClr val="tx1"/>
                        </a:solidFill>
                      </a:rPr>
                      <a:t>
</a:t>
                    </a:r>
                    <a:fld id="{B962E783-3F0D-4835-B81F-0F57186ABDAE}" type="PERCENTAGE">
                      <a:rPr lang="en-US" baseline="0">
                        <a:solidFill>
                          <a:schemeClr val="tx1"/>
                        </a:solidFill>
                      </a:rPr>
                      <a:pPr/>
                      <a:t>[POURCENTAGE]</a:t>
                    </a:fld>
                    <a:endParaRPr lang="en-US" baseline="0">
                      <a:solidFill>
                        <a:schemeClr val="tx1"/>
                      </a:solidFill>
                    </a:endParaRPr>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B633-4212-B733-6E6E3DEA3AC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Moselle!$A$44:$A$48</c:f>
              <c:strCache>
                <c:ptCount val="5"/>
                <c:pt idx="0">
                  <c:v>À la ferme</c:v>
                </c:pt>
                <c:pt idx="1">
                  <c:v>Centralisée/Territoriale</c:v>
                </c:pt>
                <c:pt idx="2">
                  <c:v>Couverture de fosse</c:v>
                </c:pt>
                <c:pt idx="3">
                  <c:v>Industrie</c:v>
                </c:pt>
                <c:pt idx="4">
                  <c:v>Station d'épuration</c:v>
                </c:pt>
              </c:strCache>
            </c:strRef>
          </c:cat>
          <c:val>
            <c:numRef>
              <c:f>Moselle!$B$44:$B$48</c:f>
              <c:numCache>
                <c:formatCode>#\ ##0" t"</c:formatCode>
                <c:ptCount val="5"/>
                <c:pt idx="0">
                  <c:v>427749</c:v>
                </c:pt>
                <c:pt idx="1">
                  <c:v>110108.8</c:v>
                </c:pt>
                <c:pt idx="2">
                  <c:v>0</c:v>
                </c:pt>
                <c:pt idx="3">
                  <c:v>0</c:v>
                </c:pt>
                <c:pt idx="4">
                  <c:v>63682.65</c:v>
                </c:pt>
              </c:numCache>
            </c:numRef>
          </c:val>
          <c:extLst>
            <c:ext xmlns:c16="http://schemas.microsoft.com/office/drawing/2014/chart" uri="{C3380CC4-5D6E-409C-BE32-E72D297353CC}">
              <c16:uniqueId val="{0000000A-B633-4212-B733-6E6E3DEA3AC1}"/>
            </c:ext>
          </c:extLst>
        </c:ser>
        <c:dLbls>
          <c:showLegendKey val="0"/>
          <c:showVal val="1"/>
          <c:showCatName val="0"/>
          <c:showSerName val="0"/>
          <c:showPercent val="0"/>
          <c:showBubbleSize val="0"/>
          <c:showLeaderLines val="0"/>
        </c:dLbls>
        <c:firstSliceAng val="108"/>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extLst/>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91074338446568"/>
          <c:y val="0.17260052669410869"/>
          <c:w val="0.35999547628264689"/>
          <c:h val="0.64705803783482807"/>
        </c:manualLayout>
      </c:layout>
      <c:doughnutChart>
        <c:varyColors val="1"/>
        <c:ser>
          <c:idx val="0"/>
          <c:order val="0"/>
          <c:dPt>
            <c:idx val="0"/>
            <c:bubble3D val="0"/>
            <c:spPr>
              <a:solidFill>
                <a:srgbClr val="DDDDDD"/>
              </a:solidFill>
              <a:ln>
                <a:noFill/>
              </a:ln>
              <a:effectLst/>
            </c:spPr>
            <c:extLst>
              <c:ext xmlns:c16="http://schemas.microsoft.com/office/drawing/2014/chart" uri="{C3380CC4-5D6E-409C-BE32-E72D297353CC}">
                <c16:uniqueId val="{00000001-30A9-48F4-AA54-447F2C089277}"/>
              </c:ext>
            </c:extLst>
          </c:dPt>
          <c:dPt>
            <c:idx val="1"/>
            <c:bubble3D val="0"/>
            <c:spPr>
              <a:solidFill>
                <a:srgbClr val="C8D6A7"/>
              </a:solidFill>
              <a:ln>
                <a:noFill/>
              </a:ln>
              <a:effectLst/>
            </c:spPr>
            <c:extLst>
              <c:ext xmlns:c16="http://schemas.microsoft.com/office/drawing/2014/chart" uri="{C3380CC4-5D6E-409C-BE32-E72D297353CC}">
                <c16:uniqueId val="{00000003-30A9-48F4-AA54-447F2C089277}"/>
              </c:ext>
            </c:extLst>
          </c:dPt>
          <c:dPt>
            <c:idx val="2"/>
            <c:bubble3D val="0"/>
            <c:spPr>
              <a:solidFill>
                <a:srgbClr val="80D5C6"/>
              </a:solidFill>
              <a:ln>
                <a:noFill/>
              </a:ln>
              <a:effectLst/>
            </c:spPr>
            <c:extLst>
              <c:ext xmlns:c16="http://schemas.microsoft.com/office/drawing/2014/chart" uri="{C3380CC4-5D6E-409C-BE32-E72D297353CC}">
                <c16:uniqueId val="{00000005-30A9-48F4-AA54-447F2C089277}"/>
              </c:ext>
            </c:extLst>
          </c:dPt>
          <c:dPt>
            <c:idx val="3"/>
            <c:bubble3D val="0"/>
            <c:spPr>
              <a:solidFill>
                <a:srgbClr val="D1B4AC"/>
              </a:solidFill>
              <a:ln>
                <a:noFill/>
              </a:ln>
              <a:effectLst/>
            </c:spPr>
            <c:extLst>
              <c:ext xmlns:c16="http://schemas.microsoft.com/office/drawing/2014/chart" uri="{C3380CC4-5D6E-409C-BE32-E72D297353CC}">
                <c16:uniqueId val="{00000007-30A9-48F4-AA54-447F2C089277}"/>
              </c:ext>
            </c:extLst>
          </c:dPt>
          <c:dPt>
            <c:idx val="4"/>
            <c:bubble3D val="0"/>
            <c:spPr>
              <a:solidFill>
                <a:srgbClr val="FEE7A0"/>
              </a:solidFill>
              <a:ln>
                <a:noFill/>
              </a:ln>
              <a:effectLst/>
            </c:spPr>
            <c:extLst>
              <c:ext xmlns:c16="http://schemas.microsoft.com/office/drawing/2014/chart" uri="{C3380CC4-5D6E-409C-BE32-E72D297353CC}">
                <c16:uniqueId val="{00000009-30A9-48F4-AA54-447F2C089277}"/>
              </c:ext>
            </c:extLst>
          </c:dPt>
          <c:dPt>
            <c:idx val="5"/>
            <c:bubble3D val="0"/>
            <c:spPr>
              <a:solidFill>
                <a:srgbClr val="ABB8DF"/>
              </a:solidFill>
              <a:ln>
                <a:noFill/>
              </a:ln>
              <a:effectLst/>
            </c:spPr>
            <c:extLst>
              <c:ext xmlns:c16="http://schemas.microsoft.com/office/drawing/2014/chart" uri="{C3380CC4-5D6E-409C-BE32-E72D297353CC}">
                <c16:uniqueId val="{0000000B-30A9-48F4-AA54-447F2C089277}"/>
              </c:ext>
            </c:extLst>
          </c:dPt>
          <c:dLbls>
            <c:dLbl>
              <c:idx val="0"/>
              <c:layout>
                <c:manualLayout>
                  <c:x val="0.15765881218999159"/>
                  <c:y val="-5.3800693969247367E-2"/>
                </c:manualLayout>
              </c:layout>
              <c:tx>
                <c:rich>
                  <a:bodyPr/>
                  <a:lstStyle/>
                  <a:p>
                    <a:fld id="{5CD71F52-A9AB-45A7-98EF-9FCE267CA140}" type="CATEGORYNAME">
                      <a:rPr lang="en-US" b="1"/>
                      <a:pPr/>
                      <a:t>[NOM DE CATÉGORIE]</a:t>
                    </a:fld>
                    <a:r>
                      <a:rPr lang="en-US" baseline="0"/>
                      <a:t>
</a:t>
                    </a:r>
                    <a:fld id="{612B1CC8-18B9-4B1B-8B75-1959141E620F}" type="VALUE">
                      <a:rPr lang="en-US" baseline="0"/>
                      <a:pPr/>
                      <a:t>[VALEUR]</a:t>
                    </a:fld>
                    <a:r>
                      <a:rPr lang="en-US" baseline="0"/>
                      <a:t>
</a:t>
                    </a:r>
                    <a:fld id="{CCB4A041-E6A6-4B31-BC64-8604572CD1DE}"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0A9-48F4-AA54-447F2C089277}"/>
                </c:ext>
              </c:extLst>
            </c:dLbl>
            <c:dLbl>
              <c:idx val="1"/>
              <c:layout>
                <c:manualLayout>
                  <c:x val="0.2517271897962941"/>
                  <c:y val="7.7434854557353258E-2"/>
                </c:manualLayout>
              </c:layout>
              <c:tx>
                <c:rich>
                  <a:bodyPr/>
                  <a:lstStyle/>
                  <a:p>
                    <a:fld id="{682747F2-61B0-42F1-AF4D-D692C0B8566B}" type="CATEGORYNAME">
                      <a:rPr lang="en-US" b="1"/>
                      <a:pPr/>
                      <a:t>[NOM DE CATÉGORIE]</a:t>
                    </a:fld>
                    <a:r>
                      <a:rPr lang="en-US" baseline="0"/>
                      <a:t>
</a:t>
                    </a:r>
                    <a:fld id="{28BD71D4-A431-4F7C-94E6-F97D97EA6563}" type="VALUE">
                      <a:rPr lang="en-US" baseline="0"/>
                      <a:pPr/>
                      <a:t>[VALEUR]</a:t>
                    </a:fld>
                    <a:r>
                      <a:rPr lang="en-US" baseline="0"/>
                      <a:t>
</a:t>
                    </a:r>
                    <a:fld id="{3B6A7199-7F80-4CBE-A072-7F221820D34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30A9-48F4-AA54-447F2C089277}"/>
                </c:ext>
              </c:extLst>
            </c:dLbl>
            <c:dLbl>
              <c:idx val="2"/>
              <c:layout>
                <c:manualLayout>
                  <c:x val="0.16221984165508929"/>
                  <c:y val="7.444530058235432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DE4EE49-C378-45E6-8AAC-4F5D2B43885D}" type="CATEGORYNAME">
                      <a:rPr lang="en-US" b="1"/>
                      <a:pPr>
                        <a:defRPr/>
                      </a:pPr>
                      <a:t>[NOM DE CATÉGORIE]</a:t>
                    </a:fld>
                    <a:r>
                      <a:rPr lang="en-US" baseline="0"/>
                      <a:t>
</a:t>
                    </a:r>
                    <a:fld id="{23F82B3A-803B-46A6-B83C-1F9C15FE4DC8}" type="VALUE">
                      <a:rPr lang="en-US" baseline="0"/>
                      <a:pPr>
                        <a:defRPr/>
                      </a:pPr>
                      <a:t>[VALEUR]</a:t>
                    </a:fld>
                    <a:r>
                      <a:rPr lang="en-US" baseline="0"/>
                      <a:t>
</a:t>
                    </a:r>
                    <a:fld id="{2EBACD87-686F-4075-8DB3-883EBF1AABED}"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1589785274704429"/>
                      <c:h val="0.30998918347330251"/>
                    </c:manualLayout>
                  </c15:layout>
                  <c15:dlblFieldTable/>
                  <c15:showDataLabelsRange val="0"/>
                </c:ext>
                <c:ext xmlns:c16="http://schemas.microsoft.com/office/drawing/2014/chart" uri="{C3380CC4-5D6E-409C-BE32-E72D297353CC}">
                  <c16:uniqueId val="{00000005-30A9-48F4-AA54-447F2C089277}"/>
                </c:ext>
              </c:extLst>
            </c:dLbl>
            <c:dLbl>
              <c:idx val="3"/>
              <c:layout>
                <c:manualLayout>
                  <c:x val="-0.11161419189974839"/>
                  <c:y val="3.140076508434465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E6E72DC-379A-446D-9A2D-30AE2443B43D}" type="CATEGORYNAME">
                      <a:rPr lang="en-US" b="1"/>
                      <a:pPr>
                        <a:defRPr/>
                      </a:pPr>
                      <a:t>[NOM DE CATÉGORIE]</a:t>
                    </a:fld>
                    <a:r>
                      <a:rPr lang="en-US" baseline="0"/>
                      <a:t>
</a:t>
                    </a:r>
                    <a:fld id="{1168208C-A127-4723-8695-03D85CF4D809}" type="VALUE">
                      <a:rPr lang="en-US" baseline="0"/>
                      <a:pPr>
                        <a:defRPr/>
                      </a:pPr>
                      <a:t>[VALEUR]</a:t>
                    </a:fld>
                    <a:r>
                      <a:rPr lang="en-US" baseline="0"/>
                      <a:t>
</a:t>
                    </a:r>
                    <a:fld id="{E9E08B8B-6B3B-4678-B1F9-F9EF7E531F5C}"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2192819660880772"/>
                      <c:h val="0.38581432922774112"/>
                    </c:manualLayout>
                  </c15:layout>
                  <c15:dlblFieldTable/>
                  <c15:showDataLabelsRange val="0"/>
                </c:ext>
                <c:ext xmlns:c16="http://schemas.microsoft.com/office/drawing/2014/chart" uri="{C3380CC4-5D6E-409C-BE32-E72D297353CC}">
                  <c16:uniqueId val="{00000007-30A9-48F4-AA54-447F2C089277}"/>
                </c:ext>
              </c:extLst>
            </c:dLbl>
            <c:dLbl>
              <c:idx val="4"/>
              <c:layout>
                <c:manualLayout>
                  <c:x val="-0.14397214945684014"/>
                  <c:y val="-7.8082817909196231E-2"/>
                </c:manualLayout>
              </c:layout>
              <c:tx>
                <c:rich>
                  <a:bodyPr/>
                  <a:lstStyle/>
                  <a:p>
                    <a:fld id="{9D962CE4-D035-40AC-A9A1-0AB3371FB174}" type="CATEGORYNAME">
                      <a:rPr lang="en-US" b="1"/>
                      <a:pPr/>
                      <a:t>[NOM DE CATÉGORIE]</a:t>
                    </a:fld>
                    <a:r>
                      <a:rPr lang="en-US" baseline="0"/>
                      <a:t>
</a:t>
                    </a:r>
                    <a:fld id="{E1E42D6D-EE82-4D1F-B8B6-74E734C849EE}" type="VALUE">
                      <a:rPr lang="en-US" baseline="0"/>
                      <a:pPr/>
                      <a:t>[VALEUR]</a:t>
                    </a:fld>
                    <a:r>
                      <a:rPr lang="en-US" baseline="0"/>
                      <a:t>
</a:t>
                    </a:r>
                    <a:fld id="{90967DFC-908C-4E90-8C36-732DBFDF671A}"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27219382456147767"/>
                      <c:h val="0.25101405546041278"/>
                    </c:manualLayout>
                  </c15:layout>
                  <c15:dlblFieldTable/>
                  <c15:showDataLabelsRange val="0"/>
                </c:ext>
                <c:ext xmlns:c16="http://schemas.microsoft.com/office/drawing/2014/chart" uri="{C3380CC4-5D6E-409C-BE32-E72D297353CC}">
                  <c16:uniqueId val="{00000009-30A9-48F4-AA54-447F2C089277}"/>
                </c:ext>
              </c:extLst>
            </c:dLbl>
            <c:dLbl>
              <c:idx val="5"/>
              <c:layout>
                <c:manualLayout>
                  <c:x val="7.6118401597955687E-2"/>
                  <c:y val="-0.14739565833043378"/>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25FAF470-F1BD-46E0-A189-5BF7A2219694}" type="CATEGORYNAME">
                      <a:rPr lang="en-US" b="1">
                        <a:solidFill>
                          <a:schemeClr val="tx1"/>
                        </a:solidFill>
                      </a:rPr>
                      <a:pPr>
                        <a:defRPr>
                          <a:solidFill>
                            <a:schemeClr val="tx1"/>
                          </a:solidFill>
                        </a:defRPr>
                      </a:pPr>
                      <a:t>[NOM DE CATÉGORIE]</a:t>
                    </a:fld>
                    <a:r>
                      <a:rPr lang="en-US" baseline="0">
                        <a:solidFill>
                          <a:schemeClr val="tx1"/>
                        </a:solidFill>
                      </a:rPr>
                      <a:t>
</a:t>
                    </a:r>
                    <a:fld id="{8AA180F3-9F2C-47A0-AF7D-5FDEBE89E2CA}" type="VALUE">
                      <a:rPr lang="en-US" baseline="0">
                        <a:solidFill>
                          <a:schemeClr val="tx1"/>
                        </a:solidFill>
                      </a:rPr>
                      <a:pPr>
                        <a:defRPr>
                          <a:solidFill>
                            <a:schemeClr val="tx1"/>
                          </a:solidFill>
                        </a:defRPr>
                      </a:pPr>
                      <a:t>[VALEUR]</a:t>
                    </a:fld>
                    <a:r>
                      <a:rPr lang="en-US" baseline="0">
                        <a:solidFill>
                          <a:schemeClr val="tx1"/>
                        </a:solidFill>
                      </a:rPr>
                      <a:t>
</a:t>
                    </a:r>
                    <a:fld id="{CF8798BA-46D8-473F-BA3A-1FCC2510429E}" type="PERCENTAGE">
                      <a:rPr lang="en-US" baseline="0">
                        <a:solidFill>
                          <a:schemeClr val="tx1"/>
                        </a:solidFill>
                      </a:rPr>
                      <a:pPr>
                        <a:defRPr>
                          <a:solidFill>
                            <a:schemeClr val="tx1"/>
                          </a:solidFill>
                        </a:defRPr>
                      </a:pPr>
                      <a:t>[POURCENTAGE]</a:t>
                    </a:fld>
                    <a:endParaRPr lang="en-US" baseline="0">
                      <a:solidFill>
                        <a:schemeClr val="tx1"/>
                      </a:solidFill>
                    </a:endParaRPr>
                  </a:p>
                </c:rich>
              </c:tx>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30A9-48F4-AA54-447F2C089277}"/>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Moselle!$I$44:$I$49</c:f>
              <c:strCache>
                <c:ptCount val="6"/>
                <c:pt idx="0">
                  <c:v>Autres déchets</c:v>
                </c:pt>
                <c:pt idx="1">
                  <c:v>Biodéchets</c:v>
                </c:pt>
                <c:pt idx="2">
                  <c:v>Matières végétales</c:v>
                </c:pt>
                <c:pt idx="3">
                  <c:v>Effluents d'élevage</c:v>
                </c:pt>
                <c:pt idx="4">
                  <c:v>Déchets Industriels</c:v>
                </c:pt>
                <c:pt idx="5">
                  <c:v>Boues de STEP</c:v>
                </c:pt>
              </c:strCache>
            </c:strRef>
          </c:cat>
          <c:val>
            <c:numRef>
              <c:f>Moselle!$J$44:$J$49</c:f>
              <c:numCache>
                <c:formatCode>#\ ##0" t"</c:formatCode>
                <c:ptCount val="6"/>
                <c:pt idx="0">
                  <c:v>6159.66</c:v>
                </c:pt>
                <c:pt idx="1">
                  <c:v>38029.800000000003</c:v>
                </c:pt>
                <c:pt idx="2">
                  <c:v>201182</c:v>
                </c:pt>
                <c:pt idx="3">
                  <c:v>262717</c:v>
                </c:pt>
                <c:pt idx="4">
                  <c:v>26506.34</c:v>
                </c:pt>
                <c:pt idx="5">
                  <c:v>66945.649999999994</c:v>
                </c:pt>
              </c:numCache>
            </c:numRef>
          </c:val>
          <c:extLst>
            <c:ext xmlns:c16="http://schemas.microsoft.com/office/drawing/2014/chart" uri="{C3380CC4-5D6E-409C-BE32-E72D297353CC}">
              <c16:uniqueId val="{0000000C-30A9-48F4-AA54-447F2C089277}"/>
            </c:ext>
          </c:extLst>
        </c:ser>
        <c:dLbls>
          <c:showLegendKey val="0"/>
          <c:showVal val="1"/>
          <c:showCatName val="0"/>
          <c:showSerName val="0"/>
          <c:showPercent val="0"/>
          <c:showBubbleSize val="0"/>
          <c:showLeaderLines val="0"/>
        </c:dLbls>
        <c:firstSliceAng val="3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5598208332377"/>
          <c:y val="3.0733649333189287E-2"/>
          <c:w val="0.71609696161817549"/>
          <c:h val="0.85821999712441643"/>
        </c:manualLayout>
      </c:layout>
      <c:barChart>
        <c:barDir val="col"/>
        <c:grouping val="stacked"/>
        <c:varyColors val="0"/>
        <c:ser>
          <c:idx val="0"/>
          <c:order val="0"/>
          <c:tx>
            <c:strRef>
              <c:f>Moselle!$I$56</c:f>
              <c:strCache>
                <c:ptCount val="1"/>
                <c:pt idx="0">
                  <c:v>Autres déchets</c:v>
                </c:pt>
              </c:strCache>
            </c:strRef>
          </c:tx>
          <c:spPr>
            <a:solidFill>
              <a:srgbClr val="DDDDDD"/>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Moselle!$J$55:$M$55</c:f>
              <c:numCache>
                <c:formatCode>General</c:formatCode>
                <c:ptCount val="4"/>
                <c:pt idx="0">
                  <c:v>2020</c:v>
                </c:pt>
                <c:pt idx="1">
                  <c:v>2021</c:v>
                </c:pt>
                <c:pt idx="2">
                  <c:v>2022</c:v>
                </c:pt>
                <c:pt idx="3">
                  <c:v>2023</c:v>
                </c:pt>
              </c:numCache>
            </c:numRef>
          </c:cat>
          <c:val>
            <c:numRef>
              <c:f>Moselle!$J$56:$M$56</c:f>
              <c:numCache>
                <c:formatCode>#\ ##0" t"</c:formatCode>
                <c:ptCount val="4"/>
                <c:pt idx="0">
                  <c:v>8878</c:v>
                </c:pt>
                <c:pt idx="1">
                  <c:v>6305</c:v>
                </c:pt>
                <c:pt idx="2">
                  <c:v>2367</c:v>
                </c:pt>
                <c:pt idx="3">
                  <c:v>6159.66</c:v>
                </c:pt>
              </c:numCache>
            </c:numRef>
          </c:val>
          <c:extLst>
            <c:ext xmlns:c16="http://schemas.microsoft.com/office/drawing/2014/chart" uri="{C3380CC4-5D6E-409C-BE32-E72D297353CC}">
              <c16:uniqueId val="{00000000-34E6-4EC5-A7F4-422B9B6DC720}"/>
            </c:ext>
          </c:extLst>
        </c:ser>
        <c:ser>
          <c:idx val="1"/>
          <c:order val="1"/>
          <c:tx>
            <c:strRef>
              <c:f>Moselle!$I$57</c:f>
              <c:strCache>
                <c:ptCount val="1"/>
                <c:pt idx="0">
                  <c:v>Biodéchets</c:v>
                </c:pt>
              </c:strCache>
            </c:strRef>
          </c:tx>
          <c:spPr>
            <a:solidFill>
              <a:srgbClr val="C8D6A7"/>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Moselle!$J$55:$M$55</c:f>
              <c:numCache>
                <c:formatCode>General</c:formatCode>
                <c:ptCount val="4"/>
                <c:pt idx="0">
                  <c:v>2020</c:v>
                </c:pt>
                <c:pt idx="1">
                  <c:v>2021</c:v>
                </c:pt>
                <c:pt idx="2">
                  <c:v>2022</c:v>
                </c:pt>
                <c:pt idx="3">
                  <c:v>2023</c:v>
                </c:pt>
              </c:numCache>
            </c:numRef>
          </c:cat>
          <c:val>
            <c:numRef>
              <c:f>Moselle!$J$57:$M$57</c:f>
              <c:numCache>
                <c:formatCode>#\ ##0" t"</c:formatCode>
                <c:ptCount val="4"/>
                <c:pt idx="0">
                  <c:v>73901.440000000002</c:v>
                </c:pt>
                <c:pt idx="1">
                  <c:v>65053</c:v>
                </c:pt>
                <c:pt idx="2">
                  <c:v>47297</c:v>
                </c:pt>
                <c:pt idx="3">
                  <c:v>38029.800000000003</c:v>
                </c:pt>
              </c:numCache>
            </c:numRef>
          </c:val>
          <c:extLst>
            <c:ext xmlns:c16="http://schemas.microsoft.com/office/drawing/2014/chart" uri="{C3380CC4-5D6E-409C-BE32-E72D297353CC}">
              <c16:uniqueId val="{00000001-34E6-4EC5-A7F4-422B9B6DC720}"/>
            </c:ext>
          </c:extLst>
        </c:ser>
        <c:ser>
          <c:idx val="2"/>
          <c:order val="2"/>
          <c:tx>
            <c:strRef>
              <c:f>Moselle!$I$58</c:f>
              <c:strCache>
                <c:ptCount val="1"/>
                <c:pt idx="0">
                  <c:v>Matières végétales</c:v>
                </c:pt>
              </c:strCache>
            </c:strRef>
          </c:tx>
          <c:spPr>
            <a:solidFill>
              <a:srgbClr val="80D5C6"/>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Moselle!$J$55:$M$55</c:f>
              <c:numCache>
                <c:formatCode>General</c:formatCode>
                <c:ptCount val="4"/>
                <c:pt idx="0">
                  <c:v>2020</c:v>
                </c:pt>
                <c:pt idx="1">
                  <c:v>2021</c:v>
                </c:pt>
                <c:pt idx="2">
                  <c:v>2022</c:v>
                </c:pt>
                <c:pt idx="3">
                  <c:v>2023</c:v>
                </c:pt>
              </c:numCache>
            </c:numRef>
          </c:cat>
          <c:val>
            <c:numRef>
              <c:f>Moselle!$J$58:$M$58</c:f>
              <c:numCache>
                <c:formatCode>#\ ##0" t"</c:formatCode>
                <c:ptCount val="4"/>
                <c:pt idx="0">
                  <c:v>94995</c:v>
                </c:pt>
                <c:pt idx="1">
                  <c:v>128880</c:v>
                </c:pt>
                <c:pt idx="2">
                  <c:v>143607</c:v>
                </c:pt>
                <c:pt idx="3">
                  <c:v>201182</c:v>
                </c:pt>
              </c:numCache>
            </c:numRef>
          </c:val>
          <c:extLst>
            <c:ext xmlns:c16="http://schemas.microsoft.com/office/drawing/2014/chart" uri="{C3380CC4-5D6E-409C-BE32-E72D297353CC}">
              <c16:uniqueId val="{00000002-34E6-4EC5-A7F4-422B9B6DC720}"/>
            </c:ext>
          </c:extLst>
        </c:ser>
        <c:ser>
          <c:idx val="3"/>
          <c:order val="3"/>
          <c:tx>
            <c:strRef>
              <c:f>Moselle!$I$59</c:f>
              <c:strCache>
                <c:ptCount val="1"/>
                <c:pt idx="0">
                  <c:v>Effluents d'élevage</c:v>
                </c:pt>
              </c:strCache>
            </c:strRef>
          </c:tx>
          <c:spPr>
            <a:solidFill>
              <a:srgbClr val="D1B4A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Moselle!$J$55:$M$55</c:f>
              <c:numCache>
                <c:formatCode>General</c:formatCode>
                <c:ptCount val="4"/>
                <c:pt idx="0">
                  <c:v>2020</c:v>
                </c:pt>
                <c:pt idx="1">
                  <c:v>2021</c:v>
                </c:pt>
                <c:pt idx="2">
                  <c:v>2022</c:v>
                </c:pt>
                <c:pt idx="3">
                  <c:v>2023</c:v>
                </c:pt>
              </c:numCache>
            </c:numRef>
          </c:cat>
          <c:val>
            <c:numRef>
              <c:f>Moselle!$J$59:$M$59</c:f>
              <c:numCache>
                <c:formatCode>#\ ##0" t"</c:formatCode>
                <c:ptCount val="4"/>
                <c:pt idx="0">
                  <c:v>168376</c:v>
                </c:pt>
                <c:pt idx="1">
                  <c:v>222123</c:v>
                </c:pt>
                <c:pt idx="2">
                  <c:v>217356</c:v>
                </c:pt>
                <c:pt idx="3">
                  <c:v>262717</c:v>
                </c:pt>
              </c:numCache>
            </c:numRef>
          </c:val>
          <c:extLst>
            <c:ext xmlns:c16="http://schemas.microsoft.com/office/drawing/2014/chart" uri="{C3380CC4-5D6E-409C-BE32-E72D297353CC}">
              <c16:uniqueId val="{00000003-34E6-4EC5-A7F4-422B9B6DC720}"/>
            </c:ext>
          </c:extLst>
        </c:ser>
        <c:ser>
          <c:idx val="4"/>
          <c:order val="4"/>
          <c:tx>
            <c:strRef>
              <c:f>Moselle!$I$60</c:f>
              <c:strCache>
                <c:ptCount val="1"/>
                <c:pt idx="0">
                  <c:v>Déchets Industriels</c:v>
                </c:pt>
              </c:strCache>
            </c:strRef>
          </c:tx>
          <c:spPr>
            <a:solidFill>
              <a:srgbClr val="FEE7A0"/>
            </a:solidFill>
            <a:ln>
              <a:noFill/>
            </a:ln>
            <a:effectLst/>
          </c:spPr>
          <c:invertIfNegative val="0"/>
          <c:dLbls>
            <c:numFmt formatCode="#\ ###\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Moselle!$J$55:$M$55</c:f>
              <c:numCache>
                <c:formatCode>General</c:formatCode>
                <c:ptCount val="4"/>
                <c:pt idx="0">
                  <c:v>2020</c:v>
                </c:pt>
                <c:pt idx="1">
                  <c:v>2021</c:v>
                </c:pt>
                <c:pt idx="2">
                  <c:v>2022</c:v>
                </c:pt>
                <c:pt idx="3">
                  <c:v>2023</c:v>
                </c:pt>
              </c:numCache>
            </c:numRef>
          </c:cat>
          <c:val>
            <c:numRef>
              <c:f>Moselle!$J$60:$M$60</c:f>
              <c:numCache>
                <c:formatCode>#\ ##0" t"</c:formatCode>
                <c:ptCount val="4"/>
                <c:pt idx="0">
                  <c:v>28011.42</c:v>
                </c:pt>
                <c:pt idx="1">
                  <c:v>27153</c:v>
                </c:pt>
                <c:pt idx="2">
                  <c:v>30862</c:v>
                </c:pt>
                <c:pt idx="3">
                  <c:v>26506.34</c:v>
                </c:pt>
              </c:numCache>
            </c:numRef>
          </c:val>
          <c:extLst>
            <c:ext xmlns:c16="http://schemas.microsoft.com/office/drawing/2014/chart" uri="{C3380CC4-5D6E-409C-BE32-E72D297353CC}">
              <c16:uniqueId val="{00000004-34E6-4EC5-A7F4-422B9B6DC720}"/>
            </c:ext>
          </c:extLst>
        </c:ser>
        <c:ser>
          <c:idx val="5"/>
          <c:order val="5"/>
          <c:tx>
            <c:strRef>
              <c:f>Moselle!$I$61</c:f>
              <c:strCache>
                <c:ptCount val="1"/>
                <c:pt idx="0">
                  <c:v>Boues de STEP</c:v>
                </c:pt>
              </c:strCache>
            </c:strRef>
          </c:tx>
          <c:spPr>
            <a:solidFill>
              <a:srgbClr val="ABB8DF"/>
            </a:solidFill>
            <a:ln>
              <a:noFill/>
            </a:ln>
            <a:effectLst/>
          </c:spPr>
          <c:invertIfNegative val="0"/>
          <c:dLbls>
            <c:numFmt formatCode="#\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Moselle!$J$55:$M$55</c:f>
              <c:numCache>
                <c:formatCode>General</c:formatCode>
                <c:ptCount val="4"/>
                <c:pt idx="0">
                  <c:v>2020</c:v>
                </c:pt>
                <c:pt idx="1">
                  <c:v>2021</c:v>
                </c:pt>
                <c:pt idx="2">
                  <c:v>2022</c:v>
                </c:pt>
                <c:pt idx="3">
                  <c:v>2023</c:v>
                </c:pt>
              </c:numCache>
            </c:numRef>
          </c:cat>
          <c:val>
            <c:numRef>
              <c:f>Moselle!$J$61:$M$61</c:f>
              <c:numCache>
                <c:formatCode>#\ ##0" t"</c:formatCode>
                <c:ptCount val="4"/>
                <c:pt idx="0">
                  <c:v>62053</c:v>
                </c:pt>
                <c:pt idx="1">
                  <c:v>65739</c:v>
                </c:pt>
                <c:pt idx="2">
                  <c:v>24958</c:v>
                </c:pt>
                <c:pt idx="3">
                  <c:v>66945.649999999994</c:v>
                </c:pt>
              </c:numCache>
            </c:numRef>
          </c:val>
          <c:extLst>
            <c:ext xmlns:c16="http://schemas.microsoft.com/office/drawing/2014/chart" uri="{C3380CC4-5D6E-409C-BE32-E72D297353CC}">
              <c16:uniqueId val="{00000005-34E6-4EC5-A7F4-422B9B6DC720}"/>
            </c:ext>
          </c:extLst>
        </c:ser>
        <c:ser>
          <c:idx val="6"/>
          <c:order val="6"/>
          <c:tx>
            <c:strRef>
              <c:f>Moselle!$I$62</c:f>
              <c:strCache>
                <c:ptCount val="1"/>
              </c:strCache>
            </c:strRef>
          </c:tx>
          <c:spPr>
            <a:no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Moselle!$J$55:$M$55</c:f>
              <c:numCache>
                <c:formatCode>General</c:formatCode>
                <c:ptCount val="4"/>
                <c:pt idx="0">
                  <c:v>2020</c:v>
                </c:pt>
                <c:pt idx="1">
                  <c:v>2021</c:v>
                </c:pt>
                <c:pt idx="2">
                  <c:v>2022</c:v>
                </c:pt>
                <c:pt idx="3">
                  <c:v>2023</c:v>
                </c:pt>
              </c:numCache>
            </c:numRef>
          </c:cat>
          <c:val>
            <c:numRef>
              <c:f>Moselle!$J$62:$M$62</c:f>
              <c:numCache>
                <c:formatCode>#\ ##0" t"</c:formatCode>
                <c:ptCount val="4"/>
                <c:pt idx="0">
                  <c:v>436214.86</c:v>
                </c:pt>
                <c:pt idx="1">
                  <c:v>515253</c:v>
                </c:pt>
                <c:pt idx="2">
                  <c:v>466447</c:v>
                </c:pt>
                <c:pt idx="3">
                  <c:v>601540.45000000007</c:v>
                </c:pt>
              </c:numCache>
            </c:numRef>
          </c:val>
          <c:extLst>
            <c:ext xmlns:c16="http://schemas.microsoft.com/office/drawing/2014/chart" uri="{C3380CC4-5D6E-409C-BE32-E72D297353CC}">
              <c16:uniqueId val="{00000006-34E6-4EC5-A7F4-422B9B6DC720}"/>
            </c:ext>
          </c:extLst>
        </c:ser>
        <c:dLbls>
          <c:dLblPos val="ctr"/>
          <c:showLegendKey val="0"/>
          <c:showVal val="1"/>
          <c:showCatName val="0"/>
          <c:showSerName val="0"/>
          <c:showPercent val="0"/>
          <c:showBubbleSize val="0"/>
        </c:dLbls>
        <c:gapWidth val="70"/>
        <c:overlap val="100"/>
        <c:axId val="1184674767"/>
        <c:axId val="1184675727"/>
      </c:barChart>
      <c:catAx>
        <c:axId val="1184674767"/>
        <c:scaling>
          <c:orientation val="minMax"/>
        </c:scaling>
        <c:delete val="0"/>
        <c:axPos val="b"/>
        <c:numFmt formatCode="General" sourceLinked="1"/>
        <c:majorTickMark val="none"/>
        <c:minorTickMark val="none"/>
        <c:tickLblPos val="low"/>
        <c:spPr>
          <a:noFill/>
          <a:ln w="9525" cap="flat" cmpd="sng" algn="ctr">
            <a:solidFill>
              <a:srgbClr val="DDDDDD"/>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5727"/>
        <c:crosses val="autoZero"/>
        <c:auto val="1"/>
        <c:lblAlgn val="ctr"/>
        <c:lblOffset val="100"/>
        <c:noMultiLvlLbl val="0"/>
      </c:catAx>
      <c:valAx>
        <c:axId val="1184675727"/>
        <c:scaling>
          <c:orientation val="minMax"/>
          <c:max val="700000"/>
          <c:min val="0"/>
        </c:scaling>
        <c:delete val="0"/>
        <c:axPos val="l"/>
        <c:majorGridlines>
          <c:spPr>
            <a:ln w="9525" cap="flat" cmpd="sng" algn="ctr">
              <a:solidFill>
                <a:srgbClr val="DDDDDD"/>
              </a:solidFill>
              <a:round/>
            </a:ln>
            <a:effectLst/>
          </c:spPr>
        </c:majorGridlines>
        <c:numFmt formatCode="###\ ###\ ##0&quot; 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4767"/>
        <c:crosses val="autoZero"/>
        <c:crossBetween val="between"/>
      </c:valAx>
      <c:spPr>
        <a:noFill/>
        <a:ln>
          <a:noFill/>
        </a:ln>
        <a:effectLst/>
      </c:spPr>
    </c:plotArea>
    <c:legend>
      <c:legendPos val="r"/>
      <c:layout>
        <c:manualLayout>
          <c:xMode val="edge"/>
          <c:yMode val="edge"/>
          <c:x val="0.8230899319794146"/>
          <c:y val="0.14019527780077121"/>
          <c:w val="0.16844199769177429"/>
          <c:h val="0.505891992875623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46872848718967"/>
          <c:y val="9.0048670317375845E-2"/>
          <c:w val="0.52602895301758423"/>
          <c:h val="0.8483390815707354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C67-4417-860A-F580EE2BC2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C67-4417-860A-F580EE2BC2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C67-4417-860A-F580EE2BC2A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C67-4417-860A-F580EE2BC2A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C67-4417-860A-F580EE2BC2A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C67-4417-860A-F580EE2BC2A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C67-4417-860A-F580EE2BC2AF}"/>
              </c:ext>
            </c:extLst>
          </c:dPt>
          <c:dLbls>
            <c:dLbl>
              <c:idx val="0"/>
              <c:layout>
                <c:manualLayout>
                  <c:x val="-0.11182507769776281"/>
                  <c:y val="-0.25322148838174369"/>
                </c:manualLayout>
              </c:layout>
              <c:tx>
                <c:rich>
                  <a:bodyPr/>
                  <a:lstStyle/>
                  <a:p>
                    <a:fld id="{EFDF5460-8366-4007-AAE1-74DD2E0F8DED}" type="CATEGORYNAME">
                      <a:rPr lang="en-US" b="1"/>
                      <a:pPr/>
                      <a:t>[NOM DE CATÉGORIE]</a:t>
                    </a:fld>
                    <a:endParaRPr lang="en-US" b="1" baseline="0"/>
                  </a:p>
                  <a:p>
                    <a:fld id="{0AFE0473-D135-47C7-8D02-1E9711D6F521}"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8C67-4417-860A-F580EE2BC2AF}"/>
                </c:ext>
              </c:extLst>
            </c:dLbl>
            <c:dLbl>
              <c:idx val="1"/>
              <c:layout>
                <c:manualLayout>
                  <c:x val="0.20289338115256253"/>
                  <c:y val="-8.9694147993291728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18B894E6-6851-4FBA-A296-0CA5B92884B1}" type="CATEGORYNAME">
                      <a:rPr lang="en-US" b="1">
                        <a:solidFill>
                          <a:schemeClr val="tx1"/>
                        </a:solidFill>
                      </a:rPr>
                      <a:pPr>
                        <a:defRPr sz="1050">
                          <a:solidFill>
                            <a:schemeClr val="tx1"/>
                          </a:solidFill>
                        </a:defRPr>
                      </a:pPr>
                      <a:t>[NOM DE CATÉGORIE]</a:t>
                    </a:fld>
                    <a:r>
                      <a:rPr lang="en-US" baseline="0">
                        <a:solidFill>
                          <a:schemeClr val="tx1"/>
                        </a:solidFill>
                      </a:rPr>
                      <a:t>
</a:t>
                    </a:r>
                    <a:fld id="{2B401F70-4775-4086-B407-F057F09BB1CE}" type="VALUE">
                      <a:rPr lang="en-US" baseline="0">
                        <a:solidFill>
                          <a:schemeClr val="tx1"/>
                        </a:solidFill>
                      </a:rPr>
                      <a:pPr>
                        <a:defRPr sz="1050">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5897789783332575"/>
                      <c:h val="0.30298650366428376"/>
                    </c:manualLayout>
                  </c15:layout>
                  <c15:dlblFieldTable/>
                  <c15:showDataLabelsRange val="0"/>
                </c:ext>
                <c:ext xmlns:c16="http://schemas.microsoft.com/office/drawing/2014/chart" uri="{C3380CC4-5D6E-409C-BE32-E72D297353CC}">
                  <c16:uniqueId val="{00000003-8C67-4417-860A-F580EE2BC2AF}"/>
                </c:ext>
              </c:extLst>
            </c:dLbl>
            <c:dLbl>
              <c:idx val="2"/>
              <c:layout>
                <c:manualLayout>
                  <c:x val="-0.61108818982435253"/>
                  <c:y val="-0.36346710891149708"/>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63F2DC3F-A8B7-448A-8369-DA0FB61807E6}" type="CATEGORYNAME">
                      <a:rPr lang="en-US" b="1">
                        <a:solidFill>
                          <a:schemeClr val="bg1"/>
                        </a:solidFill>
                      </a:rPr>
                      <a:pPr>
                        <a:defRPr sz="1050">
                          <a:solidFill>
                            <a:schemeClr val="bg1"/>
                          </a:solidFill>
                        </a:defRPr>
                      </a:pPr>
                      <a:t>[NOM DE CATÉGORIE]</a:t>
                    </a:fld>
                    <a:r>
                      <a:rPr lang="en-US" baseline="0">
                        <a:solidFill>
                          <a:schemeClr val="bg1"/>
                        </a:solidFill>
                      </a:rPr>
                      <a:t>
</a:t>
                    </a:r>
                    <a:fld id="{949E9BBF-E5FE-4BD4-8CED-8DD8C7E510D0}"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8C67-4417-860A-F580EE2BC2AF}"/>
                </c:ext>
              </c:extLst>
            </c:dLbl>
            <c:dLbl>
              <c:idx val="3"/>
              <c:layout>
                <c:manualLayout>
                  <c:x val="-0.54349420219999611"/>
                  <c:y val="0.3228933350549435"/>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D5213594-2B03-4170-B669-AA598D08B410}" type="CATEGORYNAME">
                      <a:rPr lang="en-US" b="1">
                        <a:solidFill>
                          <a:schemeClr val="bg1"/>
                        </a:solidFill>
                      </a:rPr>
                      <a:pPr>
                        <a:defRPr sz="1050">
                          <a:solidFill>
                            <a:schemeClr val="bg1"/>
                          </a:solidFill>
                        </a:defRPr>
                      </a:pPr>
                      <a:t>[NOM DE CATÉGORIE]</a:t>
                    </a:fld>
                    <a:r>
                      <a:rPr lang="en-US" baseline="0">
                        <a:solidFill>
                          <a:schemeClr val="bg1"/>
                        </a:solidFill>
                      </a:rPr>
                      <a:t>
</a:t>
                    </a:r>
                    <a:fld id="{2C941C69-4E39-40CB-AA46-24327B6A4F9B}"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3989084479584075"/>
                      <c:h val="0.15227704091038347"/>
                    </c:manualLayout>
                  </c15:layout>
                  <c15:dlblFieldTable/>
                  <c15:showDataLabelsRange val="0"/>
                </c:ext>
                <c:ext xmlns:c16="http://schemas.microsoft.com/office/drawing/2014/chart" uri="{C3380CC4-5D6E-409C-BE32-E72D297353CC}">
                  <c16:uniqueId val="{00000007-8C67-4417-860A-F580EE2BC2AF}"/>
                </c:ext>
              </c:extLst>
            </c:dLbl>
            <c:dLbl>
              <c:idx val="4"/>
              <c:layout>
                <c:manualLayout>
                  <c:x val="0.21303568416261459"/>
                  <c:y val="0.5573370820648275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5A8689BC-682C-4F9F-B862-C28968DFA77F}" type="CATEGORYNAME">
                      <a:rPr lang="en-US" b="1">
                        <a:solidFill>
                          <a:schemeClr val="bg1"/>
                        </a:solidFill>
                      </a:rPr>
                      <a:pPr>
                        <a:defRPr sz="1050">
                          <a:solidFill>
                            <a:schemeClr val="bg1"/>
                          </a:solidFill>
                        </a:defRPr>
                      </a:pPr>
                      <a:t>[NOM DE CATÉGORIE]</a:t>
                    </a:fld>
                    <a:r>
                      <a:rPr lang="en-US" baseline="0">
                        <a:solidFill>
                          <a:schemeClr val="bg1"/>
                        </a:solidFill>
                      </a:rPr>
                      <a:t>
</a:t>
                    </a:r>
                    <a:fld id="{ABDA055B-0829-4754-8091-6698C35C9292}"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81919485888522"/>
                      <c:h val="0.22130664240490033"/>
                    </c:manualLayout>
                  </c15:layout>
                  <c15:dlblFieldTable/>
                  <c15:showDataLabelsRange val="0"/>
                </c:ext>
                <c:ext xmlns:c16="http://schemas.microsoft.com/office/drawing/2014/chart" uri="{C3380CC4-5D6E-409C-BE32-E72D297353CC}">
                  <c16:uniqueId val="{00000009-8C67-4417-860A-F580EE2BC2AF}"/>
                </c:ext>
              </c:extLst>
            </c:dLbl>
            <c:dLbl>
              <c:idx val="5"/>
              <c:layout>
                <c:manualLayout>
                  <c:x val="0.17060024486567665"/>
                  <c:y val="1.2963948438273185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4552021-41BE-4881-8270-415E068CF67D}" type="CATEGORYNAME">
                      <a:rPr lang="en-US" b="1">
                        <a:solidFill>
                          <a:schemeClr val="bg1"/>
                        </a:solidFill>
                      </a:rPr>
                      <a:pPr>
                        <a:defRPr sz="1050">
                          <a:solidFill>
                            <a:schemeClr val="bg1"/>
                          </a:solidFill>
                        </a:defRPr>
                      </a:pPr>
                      <a:t>[NOM DE CATÉGORIE]</a:t>
                    </a:fld>
                    <a:endParaRPr lang="en-US" b="1" baseline="0">
                      <a:solidFill>
                        <a:schemeClr val="bg1"/>
                      </a:solidFill>
                    </a:endParaRPr>
                  </a:p>
                  <a:p>
                    <a:pPr>
                      <a:defRPr sz="1050">
                        <a:solidFill>
                          <a:schemeClr val="bg1"/>
                        </a:solidFill>
                      </a:defRPr>
                    </a:pPr>
                    <a:fld id="{344486CA-755C-490A-8293-277D0391F628}" type="VALUE">
                      <a:rPr lang="en-US">
                        <a:solidFill>
                          <a:schemeClr val="bg1"/>
                        </a:solidFill>
                      </a:rPr>
                      <a:pPr>
                        <a:defRPr sz="1050">
                          <a:solidFill>
                            <a:schemeClr val="bg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8C67-4417-860A-F580EE2BC2AF}"/>
                </c:ext>
              </c:extLst>
            </c:dLbl>
            <c:dLbl>
              <c:idx val="6"/>
              <c:layout>
                <c:manualLayout>
                  <c:x val="0.17060024486567676"/>
                  <c:y val="0.1160623989144899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67F804B9-34CE-4D19-998E-60422DC4F52D}" type="CATEGORYNAME">
                      <a:rPr lang="en-US" b="1">
                        <a:solidFill>
                          <a:schemeClr val="tx1"/>
                        </a:solidFill>
                      </a:rPr>
                      <a:pPr>
                        <a:defRPr sz="1050">
                          <a:solidFill>
                            <a:schemeClr val="tx1"/>
                          </a:solidFill>
                        </a:defRPr>
                      </a:pPr>
                      <a:t>[NOM DE CATÉGORIE]</a:t>
                    </a:fld>
                    <a:endParaRPr lang="en-US" b="1" baseline="0">
                      <a:solidFill>
                        <a:schemeClr val="tx1"/>
                      </a:solidFill>
                    </a:endParaRPr>
                  </a:p>
                  <a:p>
                    <a:pPr>
                      <a:defRPr sz="1050">
                        <a:solidFill>
                          <a:schemeClr val="tx1"/>
                        </a:solidFill>
                      </a:defRPr>
                    </a:pPr>
                    <a:fld id="{7FCBD030-D4F3-4CAD-841B-EC22D7511747}" type="VALUE">
                      <a:rPr lang="en-US">
                        <a:solidFill>
                          <a:schemeClr val="tx1"/>
                        </a:solidFill>
                      </a:rPr>
                      <a:pPr>
                        <a:defRPr sz="1050">
                          <a:solidFill>
                            <a:schemeClr val="tx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8C67-4417-860A-F580EE2BC2A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Moselle!$A$111:$A$117</c:f>
              <c:strCache>
                <c:ptCount val="7"/>
                <c:pt idx="0">
                  <c:v>Epandage</c:v>
                </c:pt>
                <c:pt idx="1">
                  <c:v>Compostage</c:v>
                </c:pt>
                <c:pt idx="2">
                  <c:v>STEP</c:v>
                </c:pt>
                <c:pt idx="3">
                  <c:v>Incinération</c:v>
                </c:pt>
                <c:pt idx="4">
                  <c:v>Valorisation matière</c:v>
                </c:pt>
                <c:pt idx="5">
                  <c:v>Stockage</c:v>
                </c:pt>
                <c:pt idx="6">
                  <c:v>Autre ou non précisé</c:v>
                </c:pt>
              </c:strCache>
            </c:strRef>
          </c:cat>
          <c:val>
            <c:numRef>
              <c:f>Moselle!$C$111:$C$117</c:f>
              <c:numCache>
                <c:formatCode>0%</c:formatCode>
                <c:ptCount val="7"/>
                <c:pt idx="0">
                  <c:v>0.77738141692767304</c:v>
                </c:pt>
                <c:pt idx="1">
                  <c:v>6.6347654748132687E-2</c:v>
                </c:pt>
                <c:pt idx="2">
                  <c:v>0</c:v>
                </c:pt>
                <c:pt idx="3">
                  <c:v>0</c:v>
                </c:pt>
                <c:pt idx="4">
                  <c:v>0</c:v>
                </c:pt>
                <c:pt idx="5">
                  <c:v>0</c:v>
                </c:pt>
                <c:pt idx="6">
                  <c:v>0.15627092832419431</c:v>
                </c:pt>
              </c:numCache>
            </c:numRef>
          </c:val>
          <c:extLst>
            <c:ext xmlns:c16="http://schemas.microsoft.com/office/drawing/2014/chart" uri="{C3380CC4-5D6E-409C-BE32-E72D297353CC}">
              <c16:uniqueId val="{0000000E-8C67-4417-860A-F580EE2BC2AF}"/>
            </c:ext>
          </c:extLst>
        </c:ser>
        <c:dLbls>
          <c:showLegendKey val="0"/>
          <c:showVal val="1"/>
          <c:showCatName val="0"/>
          <c:showSerName val="0"/>
          <c:showPercent val="0"/>
          <c:showBubbleSize val="0"/>
          <c:showLeaderLines val="0"/>
        </c:dLbls>
        <c:firstSliceAng val="11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Moselle!$B$165</c:f>
              <c:strCache>
                <c:ptCount val="1"/>
                <c:pt idx="0">
                  <c:v>Cumul d'électricité vendue (Gwh él)</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Moselle!$A$166:$A$188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Moselle!$B$166:$B$188</c:f>
              <c:numCache>
                <c:formatCode>0</c:formatCode>
                <c:ptCount val="23"/>
                <c:pt idx="0">
                  <c:v>0</c:v>
                </c:pt>
                <c:pt idx="1">
                  <c:v>0</c:v>
                </c:pt>
                <c:pt idx="2">
                  <c:v>0</c:v>
                </c:pt>
                <c:pt idx="3">
                  <c:v>0</c:v>
                </c:pt>
                <c:pt idx="4">
                  <c:v>0</c:v>
                </c:pt>
                <c:pt idx="5">
                  <c:v>0</c:v>
                </c:pt>
                <c:pt idx="6">
                  <c:v>0</c:v>
                </c:pt>
                <c:pt idx="7">
                  <c:v>0</c:v>
                </c:pt>
                <c:pt idx="8">
                  <c:v>0</c:v>
                </c:pt>
                <c:pt idx="9">
                  <c:v>0</c:v>
                </c:pt>
                <c:pt idx="10">
                  <c:v>0</c:v>
                </c:pt>
                <c:pt idx="11">
                  <c:v>5.9672799999999997</c:v>
                </c:pt>
                <c:pt idx="12">
                  <c:v>9.6772799999999997</c:v>
                </c:pt>
                <c:pt idx="13">
                  <c:v>20.66328</c:v>
                </c:pt>
                <c:pt idx="14">
                  <c:v>27.453279999999999</c:v>
                </c:pt>
                <c:pt idx="15">
                  <c:v>40.182279999999999</c:v>
                </c:pt>
                <c:pt idx="16">
                  <c:v>63.03828</c:v>
                </c:pt>
                <c:pt idx="17">
                  <c:v>63.03828</c:v>
                </c:pt>
                <c:pt idx="18">
                  <c:v>80.91628</c:v>
                </c:pt>
                <c:pt idx="19">
                  <c:v>85.016279999999995</c:v>
                </c:pt>
                <c:pt idx="20">
                  <c:v>85.016279999999995</c:v>
                </c:pt>
                <c:pt idx="21">
                  <c:v>85.220279999999988</c:v>
                </c:pt>
                <c:pt idx="22">
                  <c:v>85.220279999999988</c:v>
                </c:pt>
              </c:numCache>
            </c:numRef>
          </c:val>
          <c:extLst>
            <c:ext xmlns:c16="http://schemas.microsoft.com/office/drawing/2014/chart" uri="{C3380CC4-5D6E-409C-BE32-E72D297353CC}">
              <c16:uniqueId val="{00000000-BE29-472E-8744-52E6DEFF5767}"/>
            </c:ext>
          </c:extLst>
        </c:ser>
        <c:ser>
          <c:idx val="2"/>
          <c:order val="1"/>
          <c:tx>
            <c:strRef>
              <c:f>Moselle!$C$165</c:f>
              <c:strCache>
                <c:ptCount val="1"/>
                <c:pt idx="0">
                  <c:v>Cumul de biométhane injecté (GWh PCS)</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Moselle!$A$166:$A$188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Moselle!$C$166:$C$188</c:f>
              <c:numCache>
                <c:formatCode>0</c:formatCode>
                <c:ptCount val="23"/>
                <c:pt idx="0">
                  <c:v>0</c:v>
                </c:pt>
                <c:pt idx="1">
                  <c:v>0</c:v>
                </c:pt>
                <c:pt idx="2">
                  <c:v>0</c:v>
                </c:pt>
                <c:pt idx="3">
                  <c:v>0</c:v>
                </c:pt>
                <c:pt idx="4">
                  <c:v>0</c:v>
                </c:pt>
                <c:pt idx="5">
                  <c:v>0</c:v>
                </c:pt>
                <c:pt idx="6">
                  <c:v>0</c:v>
                </c:pt>
                <c:pt idx="7">
                  <c:v>0</c:v>
                </c:pt>
                <c:pt idx="8">
                  <c:v>0</c:v>
                </c:pt>
                <c:pt idx="9">
                  <c:v>0</c:v>
                </c:pt>
                <c:pt idx="10">
                  <c:v>0</c:v>
                </c:pt>
                <c:pt idx="11">
                  <c:v>2.9223290000000004</c:v>
                </c:pt>
                <c:pt idx="12">
                  <c:v>2.9223290000000004</c:v>
                </c:pt>
                <c:pt idx="13">
                  <c:v>2.9223290000000004</c:v>
                </c:pt>
                <c:pt idx="14">
                  <c:v>2.9223290000000004</c:v>
                </c:pt>
                <c:pt idx="15">
                  <c:v>2.9223290000000004</c:v>
                </c:pt>
                <c:pt idx="16">
                  <c:v>2.9223290000000004</c:v>
                </c:pt>
                <c:pt idx="17">
                  <c:v>2.9223290000000004</c:v>
                </c:pt>
                <c:pt idx="18">
                  <c:v>39.781328999999999</c:v>
                </c:pt>
                <c:pt idx="19">
                  <c:v>124.045329</c:v>
                </c:pt>
                <c:pt idx="20">
                  <c:v>179.51032900000001</c:v>
                </c:pt>
                <c:pt idx="21">
                  <c:v>220.58032900000001</c:v>
                </c:pt>
                <c:pt idx="22">
                  <c:v>262.441329</c:v>
                </c:pt>
              </c:numCache>
            </c:numRef>
          </c:val>
          <c:extLst>
            <c:ext xmlns:c16="http://schemas.microsoft.com/office/drawing/2014/chart" uri="{C3380CC4-5D6E-409C-BE32-E72D297353CC}">
              <c16:uniqueId val="{00000001-BE29-472E-8744-52E6DEFF5767}"/>
            </c:ext>
          </c:extLst>
        </c:ser>
        <c:dLbls>
          <c:dLblPos val="outEnd"/>
          <c:showLegendKey val="0"/>
          <c:showVal val="1"/>
          <c:showCatName val="0"/>
          <c:showSerName val="0"/>
          <c:showPercent val="0"/>
          <c:showBubbleSize val="0"/>
        </c:dLbls>
        <c:gapWidth val="80"/>
        <c:overlap val="-50"/>
        <c:axId val="207144287"/>
        <c:axId val="207139007"/>
      </c:barChart>
      <c:catAx>
        <c:axId val="20714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207139007"/>
        <c:crosses val="autoZero"/>
        <c:auto val="1"/>
        <c:lblAlgn val="ctr"/>
        <c:lblOffset val="100"/>
        <c:noMultiLvlLbl val="0"/>
      </c:catAx>
      <c:valAx>
        <c:axId val="207139007"/>
        <c:scaling>
          <c:orientation val="minMax"/>
        </c:scaling>
        <c:delete val="0"/>
        <c:axPos val="l"/>
        <c:majorGridlines>
          <c:spPr>
            <a:ln w="9525" cap="flat" cmpd="sng" algn="ctr">
              <a:solidFill>
                <a:srgbClr val="DDDDDD"/>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20714428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1" i="0" u="none" strike="noStrike" kern="1200" baseline="0">
                <a:solidFill>
                  <a:schemeClr val="accent6"/>
                </a:solidFill>
                <a:latin typeface="Marianne" panose="02000000000000000000" pitchFamily="50" charset="0"/>
                <a:ea typeface="+mn-ea"/>
                <a:cs typeface="+mn-cs"/>
              </a:defRPr>
            </a:pPr>
            <a:endParaRPr lang="fr-FR"/>
          </a:p>
        </c:txPr>
      </c:legendEntry>
      <c:legendEntry>
        <c:idx val="1"/>
        <c:txPr>
          <a:bodyPr rot="0" spcFirstLastPara="1" vertOverflow="ellipsis" vert="horz" wrap="square" anchor="ctr" anchorCtr="1"/>
          <a:lstStyle/>
          <a:p>
            <a:pPr>
              <a:defRPr sz="1100" b="1" i="0" u="none" strike="noStrike" kern="1200" baseline="0">
                <a:solidFill>
                  <a:schemeClr val="tx2"/>
                </a:solidFill>
                <a:latin typeface="Marianne" panose="02000000000000000000" pitchFamily="50" charset="0"/>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5598208332377"/>
          <c:y val="3.0733649333189287E-2"/>
          <c:w val="0.71609696161817549"/>
          <c:h val="0.85821999712441643"/>
        </c:manualLayout>
      </c:layout>
      <c:barChart>
        <c:barDir val="col"/>
        <c:grouping val="stacked"/>
        <c:varyColors val="0"/>
        <c:ser>
          <c:idx val="0"/>
          <c:order val="0"/>
          <c:tx>
            <c:strRef>
              <c:f>Ardennes!$I$56</c:f>
              <c:strCache>
                <c:ptCount val="1"/>
                <c:pt idx="0">
                  <c:v>Autres déchets</c:v>
                </c:pt>
              </c:strCache>
            </c:strRef>
          </c:tx>
          <c:spPr>
            <a:solidFill>
              <a:srgbClr val="DDDDDD"/>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Ardennes!$J$55:$M$55</c:f>
              <c:numCache>
                <c:formatCode>General</c:formatCode>
                <c:ptCount val="4"/>
                <c:pt idx="0">
                  <c:v>2020</c:v>
                </c:pt>
                <c:pt idx="1">
                  <c:v>2021</c:v>
                </c:pt>
                <c:pt idx="2">
                  <c:v>2022</c:v>
                </c:pt>
                <c:pt idx="3">
                  <c:v>2023</c:v>
                </c:pt>
              </c:numCache>
            </c:numRef>
          </c:cat>
          <c:val>
            <c:numRef>
              <c:f>Ardennes!$J$56:$M$56</c:f>
              <c:numCache>
                <c:formatCode>#\ ##0" t"</c:formatCode>
                <c:ptCount val="4"/>
                <c:pt idx="0">
                  <c:v>11529</c:v>
                </c:pt>
                <c:pt idx="1">
                  <c:v>17630</c:v>
                </c:pt>
                <c:pt idx="2">
                  <c:v>6537</c:v>
                </c:pt>
                <c:pt idx="3">
                  <c:v>31813</c:v>
                </c:pt>
              </c:numCache>
            </c:numRef>
          </c:val>
          <c:extLst>
            <c:ext xmlns:c16="http://schemas.microsoft.com/office/drawing/2014/chart" uri="{C3380CC4-5D6E-409C-BE32-E72D297353CC}">
              <c16:uniqueId val="{00000004-8EF3-4516-9C34-A742DDF23FAC}"/>
            </c:ext>
          </c:extLst>
        </c:ser>
        <c:ser>
          <c:idx val="1"/>
          <c:order val="1"/>
          <c:tx>
            <c:strRef>
              <c:f>Ardennes!$I$57</c:f>
              <c:strCache>
                <c:ptCount val="1"/>
                <c:pt idx="0">
                  <c:v>Biodéchets</c:v>
                </c:pt>
              </c:strCache>
            </c:strRef>
          </c:tx>
          <c:spPr>
            <a:solidFill>
              <a:srgbClr val="C8D6A7"/>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Ardennes!$J$55:$M$55</c:f>
              <c:numCache>
                <c:formatCode>General</c:formatCode>
                <c:ptCount val="4"/>
                <c:pt idx="0">
                  <c:v>2020</c:v>
                </c:pt>
                <c:pt idx="1">
                  <c:v>2021</c:v>
                </c:pt>
                <c:pt idx="2">
                  <c:v>2022</c:v>
                </c:pt>
                <c:pt idx="3">
                  <c:v>2023</c:v>
                </c:pt>
              </c:numCache>
            </c:numRef>
          </c:cat>
          <c:val>
            <c:numRef>
              <c:f>Ardennes!$J$57:$M$57</c:f>
              <c:numCache>
                <c:formatCode>#\ ##0" t"</c:formatCode>
                <c:ptCount val="4"/>
                <c:pt idx="0">
                  <c:v>3511</c:v>
                </c:pt>
                <c:pt idx="1">
                  <c:v>3570</c:v>
                </c:pt>
                <c:pt idx="2">
                  <c:v>4267</c:v>
                </c:pt>
                <c:pt idx="3">
                  <c:v>7348</c:v>
                </c:pt>
              </c:numCache>
            </c:numRef>
          </c:val>
          <c:extLst>
            <c:ext xmlns:c16="http://schemas.microsoft.com/office/drawing/2014/chart" uri="{C3380CC4-5D6E-409C-BE32-E72D297353CC}">
              <c16:uniqueId val="{00000009-8EF3-4516-9C34-A742DDF23FAC}"/>
            </c:ext>
          </c:extLst>
        </c:ser>
        <c:ser>
          <c:idx val="2"/>
          <c:order val="2"/>
          <c:tx>
            <c:strRef>
              <c:f>Ardennes!$I$58</c:f>
              <c:strCache>
                <c:ptCount val="1"/>
                <c:pt idx="0">
                  <c:v>Matières végétales</c:v>
                </c:pt>
              </c:strCache>
            </c:strRef>
          </c:tx>
          <c:spPr>
            <a:solidFill>
              <a:srgbClr val="80D5C6"/>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Ardennes!$J$55:$M$55</c:f>
              <c:numCache>
                <c:formatCode>General</c:formatCode>
                <c:ptCount val="4"/>
                <c:pt idx="0">
                  <c:v>2020</c:v>
                </c:pt>
                <c:pt idx="1">
                  <c:v>2021</c:v>
                </c:pt>
                <c:pt idx="2">
                  <c:v>2022</c:v>
                </c:pt>
                <c:pt idx="3">
                  <c:v>2023</c:v>
                </c:pt>
              </c:numCache>
            </c:numRef>
          </c:cat>
          <c:val>
            <c:numRef>
              <c:f>Ardennes!$J$58:$M$58</c:f>
              <c:numCache>
                <c:formatCode>#\ ##0" t"</c:formatCode>
                <c:ptCount val="4"/>
                <c:pt idx="0">
                  <c:v>50840</c:v>
                </c:pt>
                <c:pt idx="1">
                  <c:v>84853</c:v>
                </c:pt>
                <c:pt idx="2">
                  <c:v>164729</c:v>
                </c:pt>
                <c:pt idx="3">
                  <c:v>243313</c:v>
                </c:pt>
              </c:numCache>
            </c:numRef>
          </c:val>
          <c:extLst>
            <c:ext xmlns:c16="http://schemas.microsoft.com/office/drawing/2014/chart" uri="{C3380CC4-5D6E-409C-BE32-E72D297353CC}">
              <c16:uniqueId val="{0000000A-8EF3-4516-9C34-A742DDF23FAC}"/>
            </c:ext>
          </c:extLst>
        </c:ser>
        <c:ser>
          <c:idx val="3"/>
          <c:order val="3"/>
          <c:tx>
            <c:strRef>
              <c:f>Ardennes!$I$59</c:f>
              <c:strCache>
                <c:ptCount val="1"/>
                <c:pt idx="0">
                  <c:v>Effluents d'élevage</c:v>
                </c:pt>
              </c:strCache>
            </c:strRef>
          </c:tx>
          <c:spPr>
            <a:solidFill>
              <a:srgbClr val="D1B4A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Ardennes!$J$55:$M$55</c:f>
              <c:numCache>
                <c:formatCode>General</c:formatCode>
                <c:ptCount val="4"/>
                <c:pt idx="0">
                  <c:v>2020</c:v>
                </c:pt>
                <c:pt idx="1">
                  <c:v>2021</c:v>
                </c:pt>
                <c:pt idx="2">
                  <c:v>2022</c:v>
                </c:pt>
                <c:pt idx="3">
                  <c:v>2023</c:v>
                </c:pt>
              </c:numCache>
            </c:numRef>
          </c:cat>
          <c:val>
            <c:numRef>
              <c:f>Ardennes!$J$59:$M$59</c:f>
              <c:numCache>
                <c:formatCode>#\ ##0" t"</c:formatCode>
                <c:ptCount val="4"/>
                <c:pt idx="0">
                  <c:v>169529</c:v>
                </c:pt>
                <c:pt idx="1">
                  <c:v>212398</c:v>
                </c:pt>
                <c:pt idx="2">
                  <c:v>249438</c:v>
                </c:pt>
                <c:pt idx="3">
                  <c:v>288841</c:v>
                </c:pt>
              </c:numCache>
            </c:numRef>
          </c:val>
          <c:extLst>
            <c:ext xmlns:c16="http://schemas.microsoft.com/office/drawing/2014/chart" uri="{C3380CC4-5D6E-409C-BE32-E72D297353CC}">
              <c16:uniqueId val="{0000000B-8EF3-4516-9C34-A742DDF23FAC}"/>
            </c:ext>
          </c:extLst>
        </c:ser>
        <c:ser>
          <c:idx val="4"/>
          <c:order val="4"/>
          <c:tx>
            <c:strRef>
              <c:f>Ardennes!$I$60</c:f>
              <c:strCache>
                <c:ptCount val="1"/>
                <c:pt idx="0">
                  <c:v>Déchets Industriels</c:v>
                </c:pt>
              </c:strCache>
            </c:strRef>
          </c:tx>
          <c:spPr>
            <a:solidFill>
              <a:srgbClr val="FEE7A0"/>
            </a:solidFill>
            <a:ln>
              <a:noFill/>
            </a:ln>
            <a:effectLst/>
          </c:spPr>
          <c:invertIfNegative val="0"/>
          <c:dLbls>
            <c:numFmt formatCode="#\ ###\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Ardennes!$J$55:$M$55</c:f>
              <c:numCache>
                <c:formatCode>General</c:formatCode>
                <c:ptCount val="4"/>
                <c:pt idx="0">
                  <c:v>2020</c:v>
                </c:pt>
                <c:pt idx="1">
                  <c:v>2021</c:v>
                </c:pt>
                <c:pt idx="2">
                  <c:v>2022</c:v>
                </c:pt>
                <c:pt idx="3">
                  <c:v>2023</c:v>
                </c:pt>
              </c:numCache>
            </c:numRef>
          </c:cat>
          <c:val>
            <c:numRef>
              <c:f>Ardennes!$J$60:$M$60</c:f>
              <c:numCache>
                <c:formatCode>#\ ##0" t"</c:formatCode>
                <c:ptCount val="4"/>
                <c:pt idx="0">
                  <c:v>526320</c:v>
                </c:pt>
                <c:pt idx="1">
                  <c:v>432845</c:v>
                </c:pt>
                <c:pt idx="2">
                  <c:v>416104</c:v>
                </c:pt>
                <c:pt idx="3">
                  <c:v>394549</c:v>
                </c:pt>
              </c:numCache>
            </c:numRef>
          </c:val>
          <c:extLst>
            <c:ext xmlns:c16="http://schemas.microsoft.com/office/drawing/2014/chart" uri="{C3380CC4-5D6E-409C-BE32-E72D297353CC}">
              <c16:uniqueId val="{0000000D-8EF3-4516-9C34-A742DDF23FAC}"/>
            </c:ext>
          </c:extLst>
        </c:ser>
        <c:ser>
          <c:idx val="5"/>
          <c:order val="5"/>
          <c:tx>
            <c:strRef>
              <c:f>Ardennes!$I$61</c:f>
              <c:strCache>
                <c:ptCount val="1"/>
                <c:pt idx="0">
                  <c:v>Boues de STEP</c:v>
                </c:pt>
              </c:strCache>
            </c:strRef>
          </c:tx>
          <c:spPr>
            <a:solidFill>
              <a:srgbClr val="ABB8DF"/>
            </a:solidFill>
            <a:ln>
              <a:noFill/>
            </a:ln>
            <a:effectLst/>
          </c:spPr>
          <c:invertIfNegative val="0"/>
          <c:dLbls>
            <c:numFmt formatCode="#\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Ardennes!$J$55:$M$55</c:f>
              <c:numCache>
                <c:formatCode>General</c:formatCode>
                <c:ptCount val="4"/>
                <c:pt idx="0">
                  <c:v>2020</c:v>
                </c:pt>
                <c:pt idx="1">
                  <c:v>2021</c:v>
                </c:pt>
                <c:pt idx="2">
                  <c:v>2022</c:v>
                </c:pt>
                <c:pt idx="3">
                  <c:v>2023</c:v>
                </c:pt>
              </c:numCache>
            </c:numRef>
          </c:cat>
          <c:val>
            <c:numRef>
              <c:f>Ardennes!$J$61:$M$61</c:f>
              <c:numCache>
                <c:formatCode>#\ ##0" t"</c:formatCode>
                <c:ptCount val="4"/>
                <c:pt idx="0">
                  <c:v>0</c:v>
                </c:pt>
                <c:pt idx="1">
                  <c:v>0</c:v>
                </c:pt>
                <c:pt idx="2">
                  <c:v>0</c:v>
                </c:pt>
                <c:pt idx="3">
                  <c:v>0</c:v>
                </c:pt>
              </c:numCache>
            </c:numRef>
          </c:val>
          <c:extLst>
            <c:ext xmlns:c16="http://schemas.microsoft.com/office/drawing/2014/chart" uri="{C3380CC4-5D6E-409C-BE32-E72D297353CC}">
              <c16:uniqueId val="{00000012-8EF3-4516-9C34-A742DDF23FAC}"/>
            </c:ext>
          </c:extLst>
        </c:ser>
        <c:ser>
          <c:idx val="6"/>
          <c:order val="6"/>
          <c:tx>
            <c:strRef>
              <c:f>Ardennes!$I$62</c:f>
              <c:strCache>
                <c:ptCount val="1"/>
              </c:strCache>
            </c:strRef>
          </c:tx>
          <c:spPr>
            <a:no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Ardennes!$J$55:$M$55</c:f>
              <c:numCache>
                <c:formatCode>General</c:formatCode>
                <c:ptCount val="4"/>
                <c:pt idx="0">
                  <c:v>2020</c:v>
                </c:pt>
                <c:pt idx="1">
                  <c:v>2021</c:v>
                </c:pt>
                <c:pt idx="2">
                  <c:v>2022</c:v>
                </c:pt>
                <c:pt idx="3">
                  <c:v>2023</c:v>
                </c:pt>
              </c:numCache>
            </c:numRef>
          </c:cat>
          <c:val>
            <c:numRef>
              <c:f>Ardennes!$J$62:$M$62</c:f>
              <c:numCache>
                <c:formatCode>#\ ##0" t"</c:formatCode>
                <c:ptCount val="4"/>
                <c:pt idx="0">
                  <c:v>761729</c:v>
                </c:pt>
                <c:pt idx="1">
                  <c:v>751296</c:v>
                </c:pt>
                <c:pt idx="2">
                  <c:v>841075</c:v>
                </c:pt>
                <c:pt idx="3">
                  <c:v>965864</c:v>
                </c:pt>
              </c:numCache>
            </c:numRef>
          </c:val>
          <c:extLst>
            <c:ext xmlns:c16="http://schemas.microsoft.com/office/drawing/2014/chart" uri="{C3380CC4-5D6E-409C-BE32-E72D297353CC}">
              <c16:uniqueId val="{00000013-8EF3-4516-9C34-A742DDF23FAC}"/>
            </c:ext>
          </c:extLst>
        </c:ser>
        <c:dLbls>
          <c:dLblPos val="ctr"/>
          <c:showLegendKey val="0"/>
          <c:showVal val="1"/>
          <c:showCatName val="0"/>
          <c:showSerName val="0"/>
          <c:showPercent val="0"/>
          <c:showBubbleSize val="0"/>
        </c:dLbls>
        <c:gapWidth val="70"/>
        <c:overlap val="100"/>
        <c:axId val="1184674767"/>
        <c:axId val="1184675727"/>
      </c:barChart>
      <c:catAx>
        <c:axId val="1184674767"/>
        <c:scaling>
          <c:orientation val="minMax"/>
        </c:scaling>
        <c:delete val="0"/>
        <c:axPos val="b"/>
        <c:numFmt formatCode="General" sourceLinked="1"/>
        <c:majorTickMark val="none"/>
        <c:minorTickMark val="none"/>
        <c:tickLblPos val="low"/>
        <c:spPr>
          <a:noFill/>
          <a:ln w="9525" cap="flat" cmpd="sng" algn="ctr">
            <a:solidFill>
              <a:srgbClr val="DDDDDD"/>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5727"/>
        <c:crosses val="autoZero"/>
        <c:auto val="1"/>
        <c:lblAlgn val="ctr"/>
        <c:lblOffset val="100"/>
        <c:noMultiLvlLbl val="0"/>
      </c:catAx>
      <c:valAx>
        <c:axId val="1184675727"/>
        <c:scaling>
          <c:orientation val="minMax"/>
          <c:max val="1000000"/>
          <c:min val="0"/>
        </c:scaling>
        <c:delete val="0"/>
        <c:axPos val="l"/>
        <c:majorGridlines>
          <c:spPr>
            <a:ln w="9525" cap="flat" cmpd="sng" algn="ctr">
              <a:solidFill>
                <a:srgbClr val="DDDDDD"/>
              </a:solidFill>
              <a:round/>
            </a:ln>
            <a:effectLst/>
          </c:spPr>
        </c:majorGridlines>
        <c:numFmt formatCode="###\ ###\ ##0&quot; 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4767"/>
        <c:crosses val="autoZero"/>
        <c:crossBetween val="between"/>
        <c:majorUnit val="200000"/>
      </c:valAx>
      <c:spPr>
        <a:noFill/>
        <a:ln>
          <a:noFill/>
        </a:ln>
        <a:effectLst/>
      </c:spPr>
    </c:plotArea>
    <c:legend>
      <c:legendPos val="r"/>
      <c:layout>
        <c:manualLayout>
          <c:xMode val="edge"/>
          <c:yMode val="edge"/>
          <c:x val="0.8230899319794146"/>
          <c:y val="0.14019527780077121"/>
          <c:w val="0.16844199769177429"/>
          <c:h val="0.505891992875623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4481481481482E-2"/>
          <c:y val="5.2970841092349535E-2"/>
          <c:w val="0.60095092592592592"/>
          <c:h val="0.73572327601258125"/>
        </c:manualLayout>
      </c:layout>
      <c:barChart>
        <c:barDir val="col"/>
        <c:grouping val="stacked"/>
        <c:varyColors val="0"/>
        <c:ser>
          <c:idx val="0"/>
          <c:order val="0"/>
          <c:tx>
            <c:strRef>
              <c:f>'Bas-Rhin'!$D$5</c:f>
              <c:strCache>
                <c:ptCount val="1"/>
                <c:pt idx="0">
                  <c:v>Nombre d'installations (hors démarrage)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'Bas-Rhin'!$E$4:$G$4</c:f>
              <c:strCache>
                <c:ptCount val="3"/>
                <c:pt idx="0">
                  <c:v>Installations recensées en 2023</c:v>
                </c:pt>
                <c:pt idx="1">
                  <c:v>Ayant répondu à l'enquête</c:v>
                </c:pt>
                <c:pt idx="2">
                  <c:v>Données analysées</c:v>
                </c:pt>
              </c:strCache>
            </c:strRef>
          </c:cat>
          <c:val>
            <c:numRef>
              <c:f>'Bas-Rhin'!$E$5:$G$5</c:f>
              <c:numCache>
                <c:formatCode>General</c:formatCode>
                <c:ptCount val="3"/>
                <c:pt idx="0">
                  <c:v>35</c:v>
                </c:pt>
                <c:pt idx="1">
                  <c:v>33</c:v>
                </c:pt>
                <c:pt idx="2">
                  <c:v>33</c:v>
                </c:pt>
              </c:numCache>
            </c:numRef>
          </c:val>
          <c:extLst>
            <c:ext xmlns:c16="http://schemas.microsoft.com/office/drawing/2014/chart" uri="{C3380CC4-5D6E-409C-BE32-E72D297353CC}">
              <c16:uniqueId val="{00000000-4488-4AF9-BDCC-B8EDDDCA4BC8}"/>
            </c:ext>
          </c:extLst>
        </c:ser>
        <c:ser>
          <c:idx val="1"/>
          <c:order val="1"/>
          <c:tx>
            <c:strRef>
              <c:f>'Bas-Rhin'!$D$6</c:f>
              <c:strCache>
                <c:ptCount val="1"/>
                <c:pt idx="0">
                  <c:v>Nombre d'installations (démarrage)</c:v>
                </c:pt>
              </c:strCache>
            </c:strRef>
          </c:tx>
          <c:spPr>
            <a:solidFill>
              <a:schemeClr val="accent2"/>
            </a:solidFill>
            <a:ln>
              <a:noFill/>
            </a:ln>
            <a:effectLst/>
          </c:spPr>
          <c:invertIfNegative val="0"/>
          <c:dLbls>
            <c:numFmt formatCode="[&gt;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'Bas-Rhin'!$E$4:$G$4</c:f>
              <c:strCache>
                <c:ptCount val="3"/>
                <c:pt idx="0">
                  <c:v>Installations recensées en 2023</c:v>
                </c:pt>
                <c:pt idx="1">
                  <c:v>Ayant répondu à l'enquête</c:v>
                </c:pt>
                <c:pt idx="2">
                  <c:v>Données analysées</c:v>
                </c:pt>
              </c:strCache>
            </c:strRef>
          </c:cat>
          <c:val>
            <c:numRef>
              <c:f>'Bas-Rhin'!$E$6:$G$6</c:f>
              <c:numCache>
                <c:formatCode>General</c:formatCode>
                <c:ptCount val="3"/>
                <c:pt idx="0">
                  <c:v>3</c:v>
                </c:pt>
                <c:pt idx="1">
                  <c:v>3</c:v>
                </c:pt>
                <c:pt idx="2">
                  <c:v>3</c:v>
                </c:pt>
              </c:numCache>
            </c:numRef>
          </c:val>
          <c:extLst>
            <c:ext xmlns:c16="http://schemas.microsoft.com/office/drawing/2014/chart" uri="{C3380CC4-5D6E-409C-BE32-E72D297353CC}">
              <c16:uniqueId val="{00000001-4488-4AF9-BDCC-B8EDDDCA4BC8}"/>
            </c:ext>
          </c:extLst>
        </c:ser>
        <c:ser>
          <c:idx val="3"/>
          <c:order val="2"/>
          <c:tx>
            <c:strRef>
              <c:f>'Bas-Rhin'!$D$7</c:f>
              <c:strCache>
                <c:ptCount val="1"/>
                <c:pt idx="0">
                  <c:v>Données complétées</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'Bas-Rhin'!$E$4:$G$4</c:f>
              <c:strCache>
                <c:ptCount val="3"/>
                <c:pt idx="0">
                  <c:v>Installations recensées en 2023</c:v>
                </c:pt>
                <c:pt idx="1">
                  <c:v>Ayant répondu à l'enquête</c:v>
                </c:pt>
                <c:pt idx="2">
                  <c:v>Données analysées</c:v>
                </c:pt>
              </c:strCache>
            </c:strRef>
          </c:cat>
          <c:val>
            <c:numRef>
              <c:f>'Bas-Rhin'!$E$7:$G$7</c:f>
              <c:numCache>
                <c:formatCode>General</c:formatCode>
                <c:ptCount val="3"/>
                <c:pt idx="0">
                  <c:v>0</c:v>
                </c:pt>
                <c:pt idx="1">
                  <c:v>0</c:v>
                </c:pt>
                <c:pt idx="2">
                  <c:v>1</c:v>
                </c:pt>
              </c:numCache>
            </c:numRef>
          </c:val>
          <c:extLst>
            <c:ext xmlns:c16="http://schemas.microsoft.com/office/drawing/2014/chart" uri="{C3380CC4-5D6E-409C-BE32-E72D297353CC}">
              <c16:uniqueId val="{00000002-4488-4AF9-BDCC-B8EDDDCA4BC8}"/>
            </c:ext>
          </c:extLst>
        </c:ser>
        <c:ser>
          <c:idx val="2"/>
          <c:order val="3"/>
          <c:tx>
            <c:strRef>
              <c:f>'Bas-Rhin'!$D$8</c:f>
              <c:strCache>
                <c:ptCount val="1"/>
                <c:pt idx="0">
                  <c:v>Total</c:v>
                </c:pt>
              </c:strCache>
            </c:strRef>
          </c:tx>
          <c:spPr>
            <a:noFill/>
            <a:ln>
              <a:noFill/>
            </a:ln>
            <a:effectLst/>
          </c:spPr>
          <c:invertIfNegative val="0"/>
          <c:dLbls>
            <c:dLbl>
              <c:idx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88-4AF9-BDCC-B8EDDDCA4BC8}"/>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88-4AF9-BDCC-B8EDDDCA4BC8}"/>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88-4AF9-BDCC-B8EDDDCA4BC8}"/>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'Bas-Rhin'!$E$4:$G$4</c:f>
              <c:strCache>
                <c:ptCount val="3"/>
                <c:pt idx="0">
                  <c:v>Installations recensées en 2023</c:v>
                </c:pt>
                <c:pt idx="1">
                  <c:v>Ayant répondu à l'enquête</c:v>
                </c:pt>
                <c:pt idx="2">
                  <c:v>Données analysées</c:v>
                </c:pt>
              </c:strCache>
            </c:strRef>
          </c:cat>
          <c:val>
            <c:numRef>
              <c:f>'Bas-Rhin'!$E$8:$G$8</c:f>
              <c:numCache>
                <c:formatCode>General</c:formatCode>
                <c:ptCount val="3"/>
                <c:pt idx="0">
                  <c:v>38</c:v>
                </c:pt>
                <c:pt idx="1">
                  <c:v>36</c:v>
                </c:pt>
                <c:pt idx="2">
                  <c:v>37</c:v>
                </c:pt>
              </c:numCache>
            </c:numRef>
          </c:val>
          <c:extLst>
            <c:ext xmlns:c16="http://schemas.microsoft.com/office/drawing/2014/chart" uri="{C3380CC4-5D6E-409C-BE32-E72D297353CC}">
              <c16:uniqueId val="{00000006-4488-4AF9-BDCC-B8EDDDCA4BC8}"/>
            </c:ext>
          </c:extLst>
        </c:ser>
        <c:dLbls>
          <c:dLblPos val="ctr"/>
          <c:showLegendKey val="0"/>
          <c:showVal val="1"/>
          <c:showCatName val="0"/>
          <c:showSerName val="0"/>
          <c:showPercent val="0"/>
          <c:showBubbleSize val="0"/>
        </c:dLbls>
        <c:gapWidth val="150"/>
        <c:overlap val="100"/>
        <c:axId val="664379439"/>
        <c:axId val="668485360"/>
      </c:barChart>
      <c:catAx>
        <c:axId val="664379439"/>
        <c:scaling>
          <c:orientation val="minMax"/>
        </c:scaling>
        <c:delete val="0"/>
        <c:axPos val="b"/>
        <c:numFmt formatCode="General" sourceLinked="1"/>
        <c:majorTickMark val="none"/>
        <c:minorTickMark val="none"/>
        <c:tickLblPos val="nextTo"/>
        <c:spPr>
          <a:noFill/>
          <a:ln w="9525" cap="flat" cmpd="sng" algn="ctr">
            <a:solidFill>
              <a:srgbClr val="DDDDDD"/>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8485360"/>
        <c:crosses val="autoZero"/>
        <c:auto val="1"/>
        <c:lblAlgn val="ctr"/>
        <c:lblOffset val="100"/>
        <c:noMultiLvlLbl val="0"/>
      </c:catAx>
      <c:valAx>
        <c:axId val="668485360"/>
        <c:scaling>
          <c:orientation val="minMax"/>
          <c:max val="40"/>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4379439"/>
        <c:crosses val="autoZero"/>
        <c:crossBetween val="between"/>
        <c:majorUnit val="10"/>
      </c:valAx>
      <c:spPr>
        <a:noFill/>
        <a:ln>
          <a:noFill/>
        </a:ln>
        <a:effectLst/>
      </c:spPr>
    </c:plotArea>
    <c:legend>
      <c:legendPos val="r"/>
      <c:legendEntry>
        <c:idx val="0"/>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9965444444444447"/>
          <c:y val="0.2011924523188455"/>
          <c:w val="0.28623444444444446"/>
          <c:h val="0.696898737970589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81207051546297E-2"/>
          <c:y val="4.9420662322715747E-2"/>
          <c:w val="0.59102932259000129"/>
          <c:h val="0.67718441639343829"/>
        </c:manualLayout>
      </c:layout>
      <c:barChart>
        <c:barDir val="col"/>
        <c:grouping val="stacked"/>
        <c:varyColors val="0"/>
        <c:ser>
          <c:idx val="0"/>
          <c:order val="0"/>
          <c:tx>
            <c:strRef>
              <c:f>'Bas-Rhin'!$C$34</c:f>
              <c:strCache>
                <c:ptCount val="1"/>
                <c:pt idx="0">
                  <c:v>À la ferme</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'Bas-Rhin'!$B$35:$B$39</c:f>
              <c:strCache>
                <c:ptCount val="5"/>
                <c:pt idx="0">
                  <c:v>&lt;2016</c:v>
                </c:pt>
                <c:pt idx="1">
                  <c:v>2016-2018</c:v>
                </c:pt>
                <c:pt idx="2">
                  <c:v>2019-2020</c:v>
                </c:pt>
                <c:pt idx="3">
                  <c:v>2021-2022</c:v>
                </c:pt>
                <c:pt idx="4">
                  <c:v>2023</c:v>
                </c:pt>
              </c:strCache>
            </c:strRef>
          </c:cat>
          <c:val>
            <c:numRef>
              <c:f>'Bas-Rhin'!$C$35:$C$39</c:f>
              <c:numCache>
                <c:formatCode>General</c:formatCode>
                <c:ptCount val="5"/>
                <c:pt idx="0">
                  <c:v>4</c:v>
                </c:pt>
                <c:pt idx="1">
                  <c:v>2</c:v>
                </c:pt>
                <c:pt idx="2">
                  <c:v>9</c:v>
                </c:pt>
                <c:pt idx="3">
                  <c:v>7</c:v>
                </c:pt>
                <c:pt idx="4">
                  <c:v>2</c:v>
                </c:pt>
              </c:numCache>
            </c:numRef>
          </c:val>
          <c:extLst>
            <c:ext xmlns:c16="http://schemas.microsoft.com/office/drawing/2014/chart" uri="{C3380CC4-5D6E-409C-BE32-E72D297353CC}">
              <c16:uniqueId val="{00000000-FC7A-4AE9-94E8-2701A2D0DEFE}"/>
            </c:ext>
          </c:extLst>
        </c:ser>
        <c:ser>
          <c:idx val="1"/>
          <c:order val="1"/>
          <c:tx>
            <c:strRef>
              <c:f>'Bas-Rhin'!$D$34</c:f>
              <c:strCache>
                <c:ptCount val="1"/>
                <c:pt idx="0">
                  <c:v>Centralisée/Territoriale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'Bas-Rhin'!$B$35:$B$39</c:f>
              <c:strCache>
                <c:ptCount val="5"/>
                <c:pt idx="0">
                  <c:v>&lt;2016</c:v>
                </c:pt>
                <c:pt idx="1">
                  <c:v>2016-2018</c:v>
                </c:pt>
                <c:pt idx="2">
                  <c:v>2019-2020</c:v>
                </c:pt>
                <c:pt idx="3">
                  <c:v>2021-2022</c:v>
                </c:pt>
                <c:pt idx="4">
                  <c:v>2023</c:v>
                </c:pt>
              </c:strCache>
            </c:strRef>
          </c:cat>
          <c:val>
            <c:numRef>
              <c:f>'Bas-Rhin'!$D$35:$D$39</c:f>
              <c:numCache>
                <c:formatCode>General</c:formatCode>
                <c:ptCount val="5"/>
                <c:pt idx="0">
                  <c:v>0</c:v>
                </c:pt>
                <c:pt idx="1">
                  <c:v>1</c:v>
                </c:pt>
                <c:pt idx="2">
                  <c:v>3</c:v>
                </c:pt>
                <c:pt idx="3">
                  <c:v>1</c:v>
                </c:pt>
                <c:pt idx="4">
                  <c:v>1</c:v>
                </c:pt>
              </c:numCache>
            </c:numRef>
          </c:val>
          <c:extLst>
            <c:ext xmlns:c16="http://schemas.microsoft.com/office/drawing/2014/chart" uri="{C3380CC4-5D6E-409C-BE32-E72D297353CC}">
              <c16:uniqueId val="{00000001-FC7A-4AE9-94E8-2701A2D0DEFE}"/>
            </c:ext>
          </c:extLst>
        </c:ser>
        <c:ser>
          <c:idx val="2"/>
          <c:order val="2"/>
          <c:tx>
            <c:strRef>
              <c:f>'Bas-Rhin'!$E$34</c:f>
              <c:strCache>
                <c:ptCount val="1"/>
                <c:pt idx="0">
                  <c:v>Couverture de fosse</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'Bas-Rhin'!$B$35:$B$39</c:f>
              <c:strCache>
                <c:ptCount val="5"/>
                <c:pt idx="0">
                  <c:v>&lt;2016</c:v>
                </c:pt>
                <c:pt idx="1">
                  <c:v>2016-2018</c:v>
                </c:pt>
                <c:pt idx="2">
                  <c:v>2019-2020</c:v>
                </c:pt>
                <c:pt idx="3">
                  <c:v>2021-2022</c:v>
                </c:pt>
                <c:pt idx="4">
                  <c:v>2023</c:v>
                </c:pt>
              </c:strCache>
            </c:strRef>
          </c:cat>
          <c:val>
            <c:numRef>
              <c:f>'Bas-Rhin'!$E$35:$E$39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FC7A-4AE9-94E8-2701A2D0DEFE}"/>
            </c:ext>
          </c:extLst>
        </c:ser>
        <c:ser>
          <c:idx val="3"/>
          <c:order val="3"/>
          <c:tx>
            <c:strRef>
              <c:f>'Bas-Rhin'!$F$34</c:f>
              <c:strCache>
                <c:ptCount val="1"/>
                <c:pt idx="0">
                  <c:v>Industrielle</c:v>
                </c:pt>
              </c:strCache>
            </c:strRef>
          </c:tx>
          <c:spPr>
            <a:solidFill>
              <a:srgbClr val="FDCF4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'Bas-Rhin'!$B$35:$B$39</c:f>
              <c:strCache>
                <c:ptCount val="5"/>
                <c:pt idx="0">
                  <c:v>&lt;2016</c:v>
                </c:pt>
                <c:pt idx="1">
                  <c:v>2016-2018</c:v>
                </c:pt>
                <c:pt idx="2">
                  <c:v>2019-2020</c:v>
                </c:pt>
                <c:pt idx="3">
                  <c:v>2021-2022</c:v>
                </c:pt>
                <c:pt idx="4">
                  <c:v>2023</c:v>
                </c:pt>
              </c:strCache>
            </c:strRef>
          </c:cat>
          <c:val>
            <c:numRef>
              <c:f>'Bas-Rhin'!$F$35:$F$39</c:f>
              <c:numCache>
                <c:formatCode>General</c:formatCode>
                <c:ptCount val="5"/>
                <c:pt idx="0">
                  <c:v>3</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FC7A-4AE9-94E8-2701A2D0DEFE}"/>
            </c:ext>
          </c:extLst>
        </c:ser>
        <c:ser>
          <c:idx val="4"/>
          <c:order val="4"/>
          <c:tx>
            <c:strRef>
              <c:f>'Bas-Rhin'!$G$34</c:f>
              <c:strCache>
                <c:ptCount val="1"/>
                <c:pt idx="0">
                  <c:v>STEP</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'Bas-Rhin'!$B$35:$B$39</c:f>
              <c:strCache>
                <c:ptCount val="5"/>
                <c:pt idx="0">
                  <c:v>&lt;2016</c:v>
                </c:pt>
                <c:pt idx="1">
                  <c:v>2016-2018</c:v>
                </c:pt>
                <c:pt idx="2">
                  <c:v>2019-2020</c:v>
                </c:pt>
                <c:pt idx="3">
                  <c:v>2021-2022</c:v>
                </c:pt>
                <c:pt idx="4">
                  <c:v>2023</c:v>
                </c:pt>
              </c:strCache>
            </c:strRef>
          </c:cat>
          <c:val>
            <c:numRef>
              <c:f>'Bas-Rhin'!$G$35:$G$39</c:f>
              <c:numCache>
                <c:formatCode>General</c:formatCode>
                <c:ptCount val="5"/>
                <c:pt idx="0">
                  <c:v>4</c:v>
                </c:pt>
                <c:pt idx="1">
                  <c:v>0</c:v>
                </c:pt>
                <c:pt idx="2">
                  <c:v>0</c:v>
                </c:pt>
                <c:pt idx="3">
                  <c:v>0</c:v>
                </c:pt>
                <c:pt idx="4">
                  <c:v>0</c:v>
                </c:pt>
              </c:numCache>
            </c:numRef>
          </c:val>
          <c:extLst>
            <c:ext xmlns:c16="http://schemas.microsoft.com/office/drawing/2014/chart" uri="{C3380CC4-5D6E-409C-BE32-E72D297353CC}">
              <c16:uniqueId val="{00000004-FC7A-4AE9-94E8-2701A2D0DEFE}"/>
            </c:ext>
          </c:extLst>
        </c:ser>
        <c:ser>
          <c:idx val="5"/>
          <c:order val="5"/>
          <c:tx>
            <c:strRef>
              <c:f>'Bas-Rhin'!$H$34</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'Bas-Rhin'!$B$35:$B$39</c:f>
              <c:strCache>
                <c:ptCount val="5"/>
                <c:pt idx="0">
                  <c:v>&lt;2016</c:v>
                </c:pt>
                <c:pt idx="1">
                  <c:v>2016-2018</c:v>
                </c:pt>
                <c:pt idx="2">
                  <c:v>2019-2020</c:v>
                </c:pt>
                <c:pt idx="3">
                  <c:v>2021-2022</c:v>
                </c:pt>
                <c:pt idx="4">
                  <c:v>2023</c:v>
                </c:pt>
              </c:strCache>
            </c:strRef>
          </c:cat>
          <c:val>
            <c:numRef>
              <c:f>'Bas-Rhin'!$H$35:$H$39</c:f>
              <c:numCache>
                <c:formatCode>General</c:formatCode>
                <c:ptCount val="5"/>
                <c:pt idx="0">
                  <c:v>11</c:v>
                </c:pt>
                <c:pt idx="1">
                  <c:v>3</c:v>
                </c:pt>
                <c:pt idx="2">
                  <c:v>12</c:v>
                </c:pt>
                <c:pt idx="3">
                  <c:v>8</c:v>
                </c:pt>
                <c:pt idx="4">
                  <c:v>3</c:v>
                </c:pt>
              </c:numCache>
            </c:numRef>
          </c:val>
          <c:extLst>
            <c:ext xmlns:c16="http://schemas.microsoft.com/office/drawing/2014/chart" uri="{C3380CC4-5D6E-409C-BE32-E72D297353CC}">
              <c16:uniqueId val="{00000005-FC7A-4AE9-94E8-2701A2D0DEFE}"/>
            </c:ext>
          </c:extLst>
        </c:ser>
        <c:dLbls>
          <c:dLblPos val="ctr"/>
          <c:showLegendKey val="0"/>
          <c:showVal val="1"/>
          <c:showCatName val="0"/>
          <c:showSerName val="0"/>
          <c:showPercent val="0"/>
          <c:showBubbleSize val="0"/>
        </c:dLbls>
        <c:gapWidth val="150"/>
        <c:overlap val="100"/>
        <c:axId val="1913321168"/>
        <c:axId val="1772606064"/>
        <c:extLst/>
      </c:barChart>
      <c:catAx>
        <c:axId val="1913321168"/>
        <c:scaling>
          <c:orientation val="minMax"/>
        </c:scaling>
        <c:delete val="0"/>
        <c:axPos val="b"/>
        <c:numFmt formatCode="General" sourceLinked="1"/>
        <c:majorTickMark val="none"/>
        <c:minorTickMark val="none"/>
        <c:tickLblPos val="nextTo"/>
        <c:spPr>
          <a:noFill/>
          <a:ln w="9525" cap="flat" cmpd="sng" algn="ctr">
            <a:solidFill>
              <a:srgbClr val="B2B2B2"/>
            </a:solidFill>
            <a:round/>
          </a:ln>
          <a:effectLst/>
        </c:spPr>
        <c:txPr>
          <a:bodyPr rot="-180000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772606064"/>
        <c:crosses val="autoZero"/>
        <c:auto val="1"/>
        <c:lblAlgn val="ctr"/>
        <c:lblOffset val="100"/>
        <c:noMultiLvlLbl val="0"/>
      </c:catAx>
      <c:valAx>
        <c:axId val="1772606064"/>
        <c:scaling>
          <c:orientation val="minMax"/>
          <c:max val="15"/>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913321168"/>
        <c:crosses val="autoZero"/>
        <c:crossBetween val="between"/>
        <c:majorUnit val="2"/>
      </c:valAx>
      <c:spPr>
        <a:noFill/>
        <a:ln>
          <a:noFill/>
        </a:ln>
        <a:effectLst/>
      </c:spPr>
    </c:plotArea>
    <c:legend>
      <c:legendPos val="r"/>
      <c:legendEntry>
        <c:idx val="0"/>
        <c:txPr>
          <a:bodyPr rot="0" spcFirstLastPara="1" vertOverflow="ellipsis" vert="horz" wrap="square" anchor="ctr" anchorCtr="1"/>
          <a:lstStyle/>
          <a:p>
            <a:pPr>
              <a:defRPr sz="11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5173110441163817"/>
          <c:y val="0.24089070529510465"/>
          <c:w val="0.33061618789331793"/>
          <c:h val="0.5699367238413836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FDCF41"/>
          </a:solidFill>
          <a:ln w="19050">
            <a:solidFill>
              <a:schemeClr val="lt1"/>
            </a:solidFill>
          </a:ln>
          <a:effectLst/>
        </c:spPr>
        <c:dLbl>
          <c:idx val="0"/>
          <c:layout>
            <c:manualLayout>
              <c:x val="-0.1027777777777778"/>
              <c:y val="-0.1203703703703704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2"/>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3"/>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4"/>
        <c:spPr>
          <a:solidFill>
            <a:srgbClr val="FF8D7E"/>
          </a:solidFill>
          <a:ln w="19050">
            <a:solidFill>
              <a:schemeClr val="lt1"/>
            </a:solidFill>
          </a:ln>
          <a:effectLst/>
        </c:spPr>
        <c:dLbl>
          <c:idx val="0"/>
          <c:layout>
            <c:manualLayout>
              <c:x val="-0.18472222222222226"/>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3797222222222223"/>
                  <c:h val="0.18409740449110529"/>
                </c:manualLayout>
              </c15:layout>
            </c:ext>
          </c:extLst>
        </c:dLbl>
      </c:pivotFmt>
      <c:pivotFmt>
        <c:idx val="5"/>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8"/>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9"/>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0.35002153910244921"/>
          <c:y val="0.2539274936709574"/>
          <c:w val="0.30895390530902861"/>
          <c:h val="0.56153487313544503"/>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FDDD-4F5D-B29E-3E5289A2F579}"/>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FDDD-4F5D-B29E-3E5289A2F579}"/>
              </c:ext>
            </c:extLst>
          </c:dPt>
          <c:dPt>
            <c:idx val="2"/>
            <c:bubble3D val="0"/>
            <c:spPr>
              <a:solidFill>
                <a:schemeClr val="bg2"/>
              </a:solidFill>
              <a:ln w="19050">
                <a:solidFill>
                  <a:schemeClr val="lt1"/>
                </a:solidFill>
              </a:ln>
              <a:effectLst/>
            </c:spPr>
            <c:extLst>
              <c:ext xmlns:c16="http://schemas.microsoft.com/office/drawing/2014/chart" uri="{C3380CC4-5D6E-409C-BE32-E72D297353CC}">
                <c16:uniqueId val="{00000005-FDDD-4F5D-B29E-3E5289A2F579}"/>
              </c:ext>
            </c:extLst>
          </c:dPt>
          <c:dPt>
            <c:idx val="3"/>
            <c:bubble3D val="0"/>
            <c:spPr>
              <a:solidFill>
                <a:srgbClr val="FDCF41"/>
              </a:solidFill>
              <a:ln w="19050">
                <a:solidFill>
                  <a:schemeClr val="lt1"/>
                </a:solidFill>
              </a:ln>
              <a:effectLst/>
            </c:spPr>
            <c:extLst>
              <c:ext xmlns:c16="http://schemas.microsoft.com/office/drawing/2014/chart" uri="{C3380CC4-5D6E-409C-BE32-E72D297353CC}">
                <c16:uniqueId val="{00000007-FDDD-4F5D-B29E-3E5289A2F579}"/>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FDDD-4F5D-B29E-3E5289A2F579}"/>
              </c:ext>
            </c:extLst>
          </c:dPt>
          <c:dLbls>
            <c:dLbl>
              <c:idx val="0"/>
              <c:layout>
                <c:manualLayout>
                  <c:x val="0.1490387113768763"/>
                  <c:y val="0.12222597850799252"/>
                </c:manualLayout>
              </c:layout>
              <c:tx>
                <c:rich>
                  <a:bodyPr/>
                  <a:lstStyle/>
                  <a:p>
                    <a:fld id="{8FC7A2DB-9789-4AF6-9812-954C063B8C1F}" type="CATEGORYNAME">
                      <a:rPr lang="en-US" b="1"/>
                      <a:pPr/>
                      <a:t>[NOM DE CATÉGORIE]</a:t>
                    </a:fld>
                    <a:r>
                      <a:rPr lang="en-US" baseline="0"/>
                      <a:t>
</a:t>
                    </a:r>
                    <a:fld id="{45BC05C4-0315-4455-968F-1BDB8BB19107}" type="VALUE">
                      <a:rPr lang="en-US" baseline="0"/>
                      <a:pPr/>
                      <a:t>[VALEUR]</a:t>
                    </a:fld>
                    <a:r>
                      <a:rPr lang="en-US" baseline="0"/>
                      <a:t>
</a:t>
                    </a:r>
                    <a:fld id="{D1EEAFDD-C38D-4B02-A5C8-AE5E33E2593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FDDD-4F5D-B29E-3E5289A2F579}"/>
                </c:ext>
              </c:extLst>
            </c:dLbl>
            <c:dLbl>
              <c:idx val="1"/>
              <c:layout>
                <c:manualLayout>
                  <c:x val="-0.31597077248935135"/>
                  <c:y val="0.13515458896175372"/>
                </c:manualLayout>
              </c:layout>
              <c:tx>
                <c:rich>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fld id="{B1B08C83-DED2-4F88-B35A-9244EC23B164}" type="CATEGORYNAME">
                      <a:rPr lang="en-US" b="1"/>
                      <a:pPr>
                        <a:defRPr sz="1050">
                          <a:solidFill>
                            <a:schemeClr val="tx1"/>
                          </a:solidFill>
                        </a:defRPr>
                      </a:pPr>
                      <a:t>[NOM DE CATÉGORIE]</a:t>
                    </a:fld>
                    <a:r>
                      <a:rPr lang="en-US" baseline="0"/>
                      <a:t>
</a:t>
                    </a:r>
                    <a:fld id="{F8D3604B-8D6C-4EF9-962E-CC07AF27FF04}" type="VALUE">
                      <a:rPr lang="en-US" baseline="0"/>
                      <a:pPr>
                        <a:defRPr sz="1050">
                          <a:solidFill>
                            <a:schemeClr val="tx1"/>
                          </a:solidFill>
                        </a:defRPr>
                      </a:pPr>
                      <a:t>[VALEUR]</a:t>
                    </a:fld>
                    <a:r>
                      <a:rPr lang="en-US" baseline="0"/>
                      <a:t>
</a:t>
                    </a:r>
                    <a:fld id="{59493FCE-E535-4612-B0DD-74679D5D43E1}" type="PERCENTAGE">
                      <a:rPr lang="en-US" baseline="0"/>
                      <a:pPr>
                        <a:defRPr sz="1050">
                          <a:solidFill>
                            <a:schemeClr val="tx1"/>
                          </a:solidFill>
                        </a:defRPr>
                      </a:pPr>
                      <a:t>[POURCENTAGE]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39143683485260355"/>
                      <c:h val="0.25232239933732709"/>
                    </c:manualLayout>
                  </c15:layout>
                  <c15:dlblFieldTable/>
                  <c15:showDataLabelsRange val="0"/>
                </c:ext>
                <c:ext xmlns:c16="http://schemas.microsoft.com/office/drawing/2014/chart" uri="{C3380CC4-5D6E-409C-BE32-E72D297353CC}">
                  <c16:uniqueId val="{00000003-FDDD-4F5D-B29E-3E5289A2F579}"/>
                </c:ext>
              </c:extLst>
            </c:dLbl>
            <c:dLbl>
              <c:idx val="2"/>
              <c:layout>
                <c:manualLayout>
                  <c:x val="0.40804597701149425"/>
                  <c:y val="-5.9391286082447106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FDDD-4F5D-B29E-3E5289A2F579}"/>
                </c:ext>
              </c:extLst>
            </c:dLbl>
            <c:dLbl>
              <c:idx val="3"/>
              <c:layout>
                <c:manualLayout>
                  <c:x val="0.21732322019593112"/>
                  <c:y val="-0.22560959978466336"/>
                </c:manualLayout>
              </c:layout>
              <c:tx>
                <c:rich>
                  <a:bodyPr/>
                  <a:lstStyle/>
                  <a:p>
                    <a:fld id="{35B01B49-9A3A-4CD5-A1F5-6A5483BE79E5}" type="CATEGORYNAME">
                      <a:rPr lang="en-US" b="1">
                        <a:solidFill>
                          <a:schemeClr val="tx1"/>
                        </a:solidFill>
                      </a:rPr>
                      <a:pPr/>
                      <a:t>[NOM DE CATÉGORIE]</a:t>
                    </a:fld>
                    <a:r>
                      <a:rPr lang="en-US" baseline="0">
                        <a:solidFill>
                          <a:schemeClr val="tx1"/>
                        </a:solidFill>
                      </a:rPr>
                      <a:t>
</a:t>
                    </a:r>
                    <a:fld id="{8EDA106A-25FD-4119-8C30-1747BC8F478C}" type="VALUE">
                      <a:rPr lang="en-US" baseline="0">
                        <a:solidFill>
                          <a:schemeClr val="tx1"/>
                        </a:solidFill>
                      </a:rPr>
                      <a:pPr/>
                      <a:t>[VALEUR]</a:t>
                    </a:fld>
                    <a:r>
                      <a:rPr lang="en-US" baseline="0">
                        <a:solidFill>
                          <a:schemeClr val="tx1"/>
                        </a:solidFill>
                      </a:rPr>
                      <a:t>
</a:t>
                    </a:r>
                    <a:fld id="{2BB41481-00D9-4E3C-8E4D-FFDFBEBC3E12}" type="PERCENTAGE">
                      <a:rPr lang="en-US" baseline="0">
                        <a:solidFill>
                          <a:schemeClr val="tx1"/>
                        </a:solidFill>
                      </a:rPr>
                      <a:pPr/>
                      <a:t>[POURCENTAGE]</a:t>
                    </a:fld>
                    <a:endParaRPr lang="en-US" baseline="0">
                      <a:solidFill>
                        <a:schemeClr val="tx1"/>
                      </a:solidFill>
                    </a:endParaRPr>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FDDD-4F5D-B29E-3E5289A2F579}"/>
                </c:ext>
              </c:extLst>
            </c:dLbl>
            <c:dLbl>
              <c:idx val="4"/>
              <c:layout>
                <c:manualLayout>
                  <c:x val="0.15491270542403679"/>
                  <c:y val="-8.3320382158461548E-2"/>
                </c:manualLayout>
              </c:layout>
              <c:tx>
                <c:rich>
                  <a:bodyPr/>
                  <a:lstStyle/>
                  <a:p>
                    <a:fld id="{F8085DBA-C28B-4365-BC13-06DC282270BA}" type="CATEGORYNAME">
                      <a:rPr lang="en-US" b="1">
                        <a:solidFill>
                          <a:schemeClr val="tx1"/>
                        </a:solidFill>
                      </a:rPr>
                      <a:pPr/>
                      <a:t>[NOM DE CATÉGORIE]</a:t>
                    </a:fld>
                    <a:r>
                      <a:rPr lang="en-US" baseline="0">
                        <a:solidFill>
                          <a:schemeClr val="tx1"/>
                        </a:solidFill>
                      </a:rPr>
                      <a:t>
</a:t>
                    </a:r>
                    <a:fld id="{DC584986-5152-4AFB-BEAD-8D60B5E1CC7D}" type="VALUE">
                      <a:rPr lang="en-US" baseline="0">
                        <a:solidFill>
                          <a:schemeClr val="tx1"/>
                        </a:solidFill>
                      </a:rPr>
                      <a:pPr/>
                      <a:t>[VALEUR]</a:t>
                    </a:fld>
                    <a:r>
                      <a:rPr lang="en-US" baseline="0">
                        <a:solidFill>
                          <a:schemeClr val="tx1"/>
                        </a:solidFill>
                      </a:rPr>
                      <a:t>
</a:t>
                    </a:r>
                    <a:fld id="{B962E783-3F0D-4835-B81F-0F57186ABDAE}" type="PERCENTAGE">
                      <a:rPr lang="en-US" baseline="0">
                        <a:solidFill>
                          <a:schemeClr val="tx1"/>
                        </a:solidFill>
                      </a:rPr>
                      <a:pPr/>
                      <a:t>[POURCENTAGE]</a:t>
                    </a:fld>
                    <a:endParaRPr lang="en-US" baseline="0">
                      <a:solidFill>
                        <a:schemeClr val="tx1"/>
                      </a:solidFill>
                    </a:endParaRPr>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FDDD-4F5D-B29E-3E5289A2F57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'Bas-Rhin'!$A$44:$A$48</c:f>
              <c:strCache>
                <c:ptCount val="5"/>
                <c:pt idx="0">
                  <c:v>À la ferme</c:v>
                </c:pt>
                <c:pt idx="1">
                  <c:v>Centralisée/Territoriale</c:v>
                </c:pt>
                <c:pt idx="2">
                  <c:v>Couverture de fosse</c:v>
                </c:pt>
                <c:pt idx="3">
                  <c:v>Industrie</c:v>
                </c:pt>
                <c:pt idx="4">
                  <c:v>Station d'épuration</c:v>
                </c:pt>
              </c:strCache>
            </c:strRef>
          </c:cat>
          <c:val>
            <c:numRef>
              <c:f>'Bas-Rhin'!$B$44:$B$48</c:f>
              <c:numCache>
                <c:formatCode>#\ ##0" t"</c:formatCode>
                <c:ptCount val="5"/>
                <c:pt idx="0">
                  <c:v>377594</c:v>
                </c:pt>
                <c:pt idx="1">
                  <c:v>167666</c:v>
                </c:pt>
                <c:pt idx="2">
                  <c:v>0</c:v>
                </c:pt>
                <c:pt idx="3">
                  <c:v>2499364</c:v>
                </c:pt>
                <c:pt idx="4">
                  <c:v>222177.36</c:v>
                </c:pt>
              </c:numCache>
            </c:numRef>
          </c:val>
          <c:extLst>
            <c:ext xmlns:c16="http://schemas.microsoft.com/office/drawing/2014/chart" uri="{C3380CC4-5D6E-409C-BE32-E72D297353CC}">
              <c16:uniqueId val="{0000000A-FDDD-4F5D-B29E-3E5289A2F579}"/>
            </c:ext>
          </c:extLst>
        </c:ser>
        <c:dLbls>
          <c:showLegendKey val="0"/>
          <c:showVal val="1"/>
          <c:showCatName val="0"/>
          <c:showSerName val="0"/>
          <c:showPercent val="0"/>
          <c:showBubbleSize val="0"/>
          <c:showLeaderLines val="0"/>
        </c:dLbls>
        <c:firstSliceAng val="108"/>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extLst/>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91074338446568"/>
          <c:y val="0.17260052669410869"/>
          <c:w val="0.35999547628264689"/>
          <c:h val="0.64705803783482807"/>
        </c:manualLayout>
      </c:layout>
      <c:doughnutChart>
        <c:varyColors val="1"/>
        <c:ser>
          <c:idx val="0"/>
          <c:order val="0"/>
          <c:dPt>
            <c:idx val="0"/>
            <c:bubble3D val="0"/>
            <c:spPr>
              <a:solidFill>
                <a:srgbClr val="DDDDDD"/>
              </a:solidFill>
              <a:ln>
                <a:noFill/>
              </a:ln>
              <a:effectLst/>
            </c:spPr>
            <c:extLst>
              <c:ext xmlns:c16="http://schemas.microsoft.com/office/drawing/2014/chart" uri="{C3380CC4-5D6E-409C-BE32-E72D297353CC}">
                <c16:uniqueId val="{00000001-EEF0-41DB-A56C-1890BA603B17}"/>
              </c:ext>
            </c:extLst>
          </c:dPt>
          <c:dPt>
            <c:idx val="1"/>
            <c:bubble3D val="0"/>
            <c:spPr>
              <a:solidFill>
                <a:srgbClr val="C8D6A7"/>
              </a:solidFill>
              <a:ln>
                <a:noFill/>
              </a:ln>
              <a:effectLst/>
            </c:spPr>
            <c:extLst>
              <c:ext xmlns:c16="http://schemas.microsoft.com/office/drawing/2014/chart" uri="{C3380CC4-5D6E-409C-BE32-E72D297353CC}">
                <c16:uniqueId val="{00000003-EEF0-41DB-A56C-1890BA603B17}"/>
              </c:ext>
            </c:extLst>
          </c:dPt>
          <c:dPt>
            <c:idx val="2"/>
            <c:bubble3D val="0"/>
            <c:spPr>
              <a:solidFill>
                <a:srgbClr val="80D5C6"/>
              </a:solidFill>
              <a:ln>
                <a:noFill/>
              </a:ln>
              <a:effectLst/>
            </c:spPr>
            <c:extLst>
              <c:ext xmlns:c16="http://schemas.microsoft.com/office/drawing/2014/chart" uri="{C3380CC4-5D6E-409C-BE32-E72D297353CC}">
                <c16:uniqueId val="{00000005-EEF0-41DB-A56C-1890BA603B17}"/>
              </c:ext>
            </c:extLst>
          </c:dPt>
          <c:dPt>
            <c:idx val="3"/>
            <c:bubble3D val="0"/>
            <c:spPr>
              <a:solidFill>
                <a:srgbClr val="D1B4AC"/>
              </a:solidFill>
              <a:ln>
                <a:noFill/>
              </a:ln>
              <a:effectLst/>
            </c:spPr>
            <c:extLst>
              <c:ext xmlns:c16="http://schemas.microsoft.com/office/drawing/2014/chart" uri="{C3380CC4-5D6E-409C-BE32-E72D297353CC}">
                <c16:uniqueId val="{00000007-EEF0-41DB-A56C-1890BA603B17}"/>
              </c:ext>
            </c:extLst>
          </c:dPt>
          <c:dPt>
            <c:idx val="4"/>
            <c:bubble3D val="0"/>
            <c:spPr>
              <a:solidFill>
                <a:srgbClr val="FEE7A0"/>
              </a:solidFill>
              <a:ln>
                <a:noFill/>
              </a:ln>
              <a:effectLst/>
            </c:spPr>
            <c:extLst>
              <c:ext xmlns:c16="http://schemas.microsoft.com/office/drawing/2014/chart" uri="{C3380CC4-5D6E-409C-BE32-E72D297353CC}">
                <c16:uniqueId val="{00000009-EEF0-41DB-A56C-1890BA603B17}"/>
              </c:ext>
            </c:extLst>
          </c:dPt>
          <c:dPt>
            <c:idx val="5"/>
            <c:bubble3D val="0"/>
            <c:spPr>
              <a:solidFill>
                <a:srgbClr val="ABB8DF"/>
              </a:solidFill>
              <a:ln>
                <a:noFill/>
              </a:ln>
              <a:effectLst/>
            </c:spPr>
            <c:extLst>
              <c:ext xmlns:c16="http://schemas.microsoft.com/office/drawing/2014/chart" uri="{C3380CC4-5D6E-409C-BE32-E72D297353CC}">
                <c16:uniqueId val="{0000000B-EEF0-41DB-A56C-1890BA603B17}"/>
              </c:ext>
            </c:extLst>
          </c:dPt>
          <c:dLbls>
            <c:dLbl>
              <c:idx val="0"/>
              <c:layout>
                <c:manualLayout>
                  <c:x val="4.2512804493777853E-2"/>
                  <c:y val="-0.18438838549981351"/>
                </c:manualLayout>
              </c:layout>
              <c:tx>
                <c:rich>
                  <a:bodyPr/>
                  <a:lstStyle/>
                  <a:p>
                    <a:fld id="{5CD71F52-A9AB-45A7-98EF-9FCE267CA140}" type="CATEGORYNAME">
                      <a:rPr lang="en-US" b="1"/>
                      <a:pPr/>
                      <a:t>[NOM DE CATÉGORIE]</a:t>
                    </a:fld>
                    <a:r>
                      <a:rPr lang="en-US" baseline="0"/>
                      <a:t>
</a:t>
                    </a:r>
                    <a:fld id="{612B1CC8-18B9-4B1B-8B75-1959141E620F}" type="VALUE">
                      <a:rPr lang="en-US" baseline="0"/>
                      <a:pPr/>
                      <a:t>[VALEUR]</a:t>
                    </a:fld>
                    <a:r>
                      <a:rPr lang="en-US" baseline="0"/>
                      <a:t>
</a:t>
                    </a:r>
                    <a:fld id="{CCB4A041-E6A6-4B31-BC64-8604572CD1DE}"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EEF0-41DB-A56C-1890BA603B17}"/>
                </c:ext>
              </c:extLst>
            </c:dLbl>
            <c:dLbl>
              <c:idx val="1"/>
              <c:layout>
                <c:manualLayout>
                  <c:x val="0.16315335408890302"/>
                  <c:y val="-0.1121280098287433"/>
                </c:manualLayout>
              </c:layout>
              <c:tx>
                <c:rich>
                  <a:bodyPr/>
                  <a:lstStyle/>
                  <a:p>
                    <a:fld id="{682747F2-61B0-42F1-AF4D-D692C0B8566B}" type="CATEGORYNAME">
                      <a:rPr lang="en-US" b="1"/>
                      <a:pPr/>
                      <a:t>[NOM DE CATÉGORIE]</a:t>
                    </a:fld>
                    <a:r>
                      <a:rPr lang="en-US" baseline="0"/>
                      <a:t>
</a:t>
                    </a:r>
                    <a:fld id="{28BD71D4-A431-4F7C-94E6-F97D97EA6563}" type="VALUE">
                      <a:rPr lang="en-US" baseline="0"/>
                      <a:pPr/>
                      <a:t>[VALEUR]</a:t>
                    </a:fld>
                    <a:r>
                      <a:rPr lang="en-US" baseline="0"/>
                      <a:t>
</a:t>
                    </a:r>
                    <a:fld id="{3B6A7199-7F80-4CBE-A072-7F221820D34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EEF0-41DB-A56C-1890BA603B17}"/>
                </c:ext>
              </c:extLst>
            </c:dLbl>
            <c:dLbl>
              <c:idx val="2"/>
              <c:layout>
                <c:manualLayout>
                  <c:x val="0.21757848897220874"/>
                  <c:y val="5.7595268192479114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DE4EE49-C378-45E6-8AAC-4F5D2B43885D}" type="CATEGORYNAME">
                      <a:rPr lang="en-US" b="1"/>
                      <a:pPr>
                        <a:defRPr/>
                      </a:pPr>
                      <a:t>[NOM DE CATÉGORIE]</a:t>
                    </a:fld>
                    <a:r>
                      <a:rPr lang="en-US" baseline="0"/>
                      <a:t>
</a:t>
                    </a:r>
                    <a:fld id="{23F82B3A-803B-46A6-B83C-1F9C15FE4DC8}" type="VALUE">
                      <a:rPr lang="en-US" baseline="0"/>
                      <a:pPr>
                        <a:defRPr/>
                      </a:pPr>
                      <a:t>[VALEUR]</a:t>
                    </a:fld>
                    <a:r>
                      <a:rPr lang="en-US" baseline="0"/>
                      <a:t>
</a:t>
                    </a:r>
                    <a:fld id="{2EBACD87-686F-4075-8DB3-883EBF1AABED}"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1589785274704429"/>
                      <c:h val="0.30998918347330251"/>
                    </c:manualLayout>
                  </c15:layout>
                  <c15:dlblFieldTable/>
                  <c15:showDataLabelsRange val="0"/>
                </c:ext>
                <c:ext xmlns:c16="http://schemas.microsoft.com/office/drawing/2014/chart" uri="{C3380CC4-5D6E-409C-BE32-E72D297353CC}">
                  <c16:uniqueId val="{00000005-EEF0-41DB-A56C-1890BA603B17}"/>
                </c:ext>
              </c:extLst>
            </c:dLbl>
            <c:dLbl>
              <c:idx val="3"/>
              <c:layout>
                <c:manualLayout>
                  <c:x val="0.13860689397363157"/>
                  <c:y val="0.27572623473753588"/>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E6E72DC-379A-446D-9A2D-30AE2443B43D}" type="CATEGORYNAME">
                      <a:rPr lang="en-US" b="1"/>
                      <a:pPr>
                        <a:defRPr/>
                      </a:pPr>
                      <a:t>[NOM DE CATÉGORIE]</a:t>
                    </a:fld>
                    <a:r>
                      <a:rPr lang="en-US" baseline="0"/>
                      <a:t>
</a:t>
                    </a:r>
                    <a:fld id="{1168208C-A127-4723-8695-03D85CF4D809}" type="VALUE">
                      <a:rPr lang="en-US" baseline="0"/>
                      <a:pPr>
                        <a:defRPr/>
                      </a:pPr>
                      <a:t>[VALEUR]</a:t>
                    </a:fld>
                    <a:r>
                      <a:rPr lang="en-US" baseline="0"/>
                      <a:t>
</a:t>
                    </a:r>
                    <a:fld id="{E9E08B8B-6B3B-4678-B1F9-F9EF7E531F5C}"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2192819660880772"/>
                      <c:h val="0.38581432922774112"/>
                    </c:manualLayout>
                  </c15:layout>
                  <c15:dlblFieldTable/>
                  <c15:showDataLabelsRange val="0"/>
                </c:ext>
                <c:ext xmlns:c16="http://schemas.microsoft.com/office/drawing/2014/chart" uri="{C3380CC4-5D6E-409C-BE32-E72D297353CC}">
                  <c16:uniqueId val="{00000007-EEF0-41DB-A56C-1890BA603B17}"/>
                </c:ext>
              </c:extLst>
            </c:dLbl>
            <c:dLbl>
              <c:idx val="4"/>
              <c:layout>
                <c:manualLayout>
                  <c:x val="-0.11075704328642123"/>
                  <c:y val="-6.9657673202479425E-2"/>
                </c:manualLayout>
              </c:layout>
              <c:tx>
                <c:rich>
                  <a:bodyPr/>
                  <a:lstStyle/>
                  <a:p>
                    <a:fld id="{9D962CE4-D035-40AC-A9A1-0AB3371FB174}" type="CATEGORYNAME">
                      <a:rPr lang="en-US" b="1"/>
                      <a:pPr/>
                      <a:t>[NOM DE CATÉGORIE]</a:t>
                    </a:fld>
                    <a:r>
                      <a:rPr lang="en-US" baseline="0"/>
                      <a:t>
</a:t>
                    </a:r>
                    <a:fld id="{E1E42D6D-EE82-4D1F-B8B6-74E734C849EE}" type="VALUE">
                      <a:rPr lang="en-US" baseline="0"/>
                      <a:pPr/>
                      <a:t>[VALEUR]</a:t>
                    </a:fld>
                    <a:r>
                      <a:rPr lang="en-US" baseline="0"/>
                      <a:t>
</a:t>
                    </a:r>
                    <a:fld id="{90967DFC-908C-4E90-8C36-732DBFDF671A}"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27219382456147767"/>
                      <c:h val="0.25101405546041278"/>
                    </c:manualLayout>
                  </c15:layout>
                  <c15:dlblFieldTable/>
                  <c15:showDataLabelsRange val="0"/>
                </c:ext>
                <c:ext xmlns:c16="http://schemas.microsoft.com/office/drawing/2014/chart" uri="{C3380CC4-5D6E-409C-BE32-E72D297353CC}">
                  <c16:uniqueId val="{00000009-EEF0-41DB-A56C-1890BA603B17}"/>
                </c:ext>
              </c:extLst>
            </c:dLbl>
            <c:dLbl>
              <c:idx val="5"/>
              <c:layout>
                <c:manualLayout>
                  <c:x val="-0.11393123462162935"/>
                  <c:y val="-0.14318315023296496"/>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25FAF470-F1BD-46E0-A189-5BF7A2219694}" type="CATEGORYNAME">
                      <a:rPr lang="en-US" b="1">
                        <a:solidFill>
                          <a:schemeClr val="tx1"/>
                        </a:solidFill>
                      </a:rPr>
                      <a:pPr>
                        <a:defRPr>
                          <a:solidFill>
                            <a:schemeClr val="tx1"/>
                          </a:solidFill>
                        </a:defRPr>
                      </a:pPr>
                      <a:t>[NOM DE CATÉGORIE]</a:t>
                    </a:fld>
                    <a:r>
                      <a:rPr lang="en-US" baseline="0">
                        <a:solidFill>
                          <a:schemeClr val="tx1"/>
                        </a:solidFill>
                      </a:rPr>
                      <a:t>
</a:t>
                    </a:r>
                    <a:fld id="{8AA180F3-9F2C-47A0-AF7D-5FDEBE89E2CA}" type="VALUE">
                      <a:rPr lang="en-US" baseline="0">
                        <a:solidFill>
                          <a:schemeClr val="tx1"/>
                        </a:solidFill>
                      </a:rPr>
                      <a:pPr>
                        <a:defRPr>
                          <a:solidFill>
                            <a:schemeClr val="tx1"/>
                          </a:solidFill>
                        </a:defRPr>
                      </a:pPr>
                      <a:t>[VALEUR]</a:t>
                    </a:fld>
                    <a:r>
                      <a:rPr lang="en-US" baseline="0">
                        <a:solidFill>
                          <a:schemeClr val="tx1"/>
                        </a:solidFill>
                      </a:rPr>
                      <a:t>
</a:t>
                    </a:r>
                    <a:fld id="{CF8798BA-46D8-473F-BA3A-1FCC2510429E}" type="PERCENTAGE">
                      <a:rPr lang="en-US" baseline="0">
                        <a:solidFill>
                          <a:schemeClr val="tx1"/>
                        </a:solidFill>
                      </a:rPr>
                      <a:pPr>
                        <a:defRPr>
                          <a:solidFill>
                            <a:schemeClr val="tx1"/>
                          </a:solidFill>
                        </a:defRPr>
                      </a:pPr>
                      <a:t>[POURCENTAGE]</a:t>
                    </a:fld>
                    <a:endParaRPr lang="en-US" baseline="0">
                      <a:solidFill>
                        <a:schemeClr val="tx1"/>
                      </a:solidFill>
                    </a:endParaRPr>
                  </a:p>
                </c:rich>
              </c:tx>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EEF0-41DB-A56C-1890BA603B17}"/>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'Bas-Rhin'!$I$44:$I$49</c:f>
              <c:strCache>
                <c:ptCount val="6"/>
                <c:pt idx="0">
                  <c:v>Autres déchets</c:v>
                </c:pt>
                <c:pt idx="1">
                  <c:v>Biodéchets</c:v>
                </c:pt>
                <c:pt idx="2">
                  <c:v>Matières végétales</c:v>
                </c:pt>
                <c:pt idx="3">
                  <c:v>Effluents d'élevage</c:v>
                </c:pt>
                <c:pt idx="4">
                  <c:v>Déchets Industriels</c:v>
                </c:pt>
                <c:pt idx="5">
                  <c:v>Boues de STEP</c:v>
                </c:pt>
              </c:strCache>
            </c:strRef>
          </c:cat>
          <c:val>
            <c:numRef>
              <c:f>'Bas-Rhin'!$J$44:$J$49</c:f>
              <c:numCache>
                <c:formatCode>#\ ##0" t"</c:formatCode>
                <c:ptCount val="6"/>
                <c:pt idx="0">
                  <c:v>48531.360000000001</c:v>
                </c:pt>
                <c:pt idx="1">
                  <c:v>26617</c:v>
                </c:pt>
                <c:pt idx="2">
                  <c:v>135989</c:v>
                </c:pt>
                <c:pt idx="3">
                  <c:v>294753</c:v>
                </c:pt>
                <c:pt idx="4">
                  <c:v>2569952</c:v>
                </c:pt>
                <c:pt idx="5">
                  <c:v>190959</c:v>
                </c:pt>
              </c:numCache>
            </c:numRef>
          </c:val>
          <c:extLst>
            <c:ext xmlns:c16="http://schemas.microsoft.com/office/drawing/2014/chart" uri="{C3380CC4-5D6E-409C-BE32-E72D297353CC}">
              <c16:uniqueId val="{0000000C-EEF0-41DB-A56C-1890BA603B17}"/>
            </c:ext>
          </c:extLst>
        </c:ser>
        <c:dLbls>
          <c:showLegendKey val="0"/>
          <c:showVal val="1"/>
          <c:showCatName val="0"/>
          <c:showSerName val="0"/>
          <c:showPercent val="0"/>
          <c:showBubbleSize val="0"/>
          <c:showLeaderLines val="0"/>
        </c:dLbls>
        <c:firstSliceAng val="3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5598208332377"/>
          <c:y val="3.0733649333189287E-2"/>
          <c:w val="0.71609696161817549"/>
          <c:h val="0.85821999712441643"/>
        </c:manualLayout>
      </c:layout>
      <c:barChart>
        <c:barDir val="col"/>
        <c:grouping val="stacked"/>
        <c:varyColors val="0"/>
        <c:ser>
          <c:idx val="0"/>
          <c:order val="0"/>
          <c:tx>
            <c:strRef>
              <c:f>'Bas-Rhin'!$I$56</c:f>
              <c:strCache>
                <c:ptCount val="1"/>
                <c:pt idx="0">
                  <c:v>Autres déchets</c:v>
                </c:pt>
              </c:strCache>
            </c:strRef>
          </c:tx>
          <c:spPr>
            <a:solidFill>
              <a:srgbClr val="DDDDDD"/>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'Bas-Rhin'!$J$55:$M$55</c:f>
              <c:numCache>
                <c:formatCode>General</c:formatCode>
                <c:ptCount val="4"/>
                <c:pt idx="0">
                  <c:v>2020</c:v>
                </c:pt>
                <c:pt idx="1">
                  <c:v>2021</c:v>
                </c:pt>
                <c:pt idx="2">
                  <c:v>2022</c:v>
                </c:pt>
                <c:pt idx="3">
                  <c:v>2023</c:v>
                </c:pt>
              </c:numCache>
            </c:numRef>
          </c:cat>
          <c:val>
            <c:numRef>
              <c:f>'Bas-Rhin'!$J$56:$M$56</c:f>
              <c:numCache>
                <c:formatCode>#\ ##0" t"</c:formatCode>
                <c:ptCount val="4"/>
                <c:pt idx="0">
                  <c:v>19304.36</c:v>
                </c:pt>
                <c:pt idx="1">
                  <c:v>16306.36</c:v>
                </c:pt>
                <c:pt idx="2">
                  <c:v>13355.36</c:v>
                </c:pt>
                <c:pt idx="3">
                  <c:v>48531.360000000001</c:v>
                </c:pt>
              </c:numCache>
            </c:numRef>
          </c:val>
          <c:extLst>
            <c:ext xmlns:c16="http://schemas.microsoft.com/office/drawing/2014/chart" uri="{C3380CC4-5D6E-409C-BE32-E72D297353CC}">
              <c16:uniqueId val="{00000000-013A-4D7F-8EA6-1B7F9BDEC34E}"/>
            </c:ext>
          </c:extLst>
        </c:ser>
        <c:ser>
          <c:idx val="1"/>
          <c:order val="1"/>
          <c:tx>
            <c:strRef>
              <c:f>'Bas-Rhin'!$I$57</c:f>
              <c:strCache>
                <c:ptCount val="1"/>
                <c:pt idx="0">
                  <c:v>Biodéchets</c:v>
                </c:pt>
              </c:strCache>
            </c:strRef>
          </c:tx>
          <c:spPr>
            <a:solidFill>
              <a:srgbClr val="C8D6A7"/>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'Bas-Rhin'!$J$55:$M$55</c:f>
              <c:numCache>
                <c:formatCode>General</c:formatCode>
                <c:ptCount val="4"/>
                <c:pt idx="0">
                  <c:v>2020</c:v>
                </c:pt>
                <c:pt idx="1">
                  <c:v>2021</c:v>
                </c:pt>
                <c:pt idx="2">
                  <c:v>2022</c:v>
                </c:pt>
                <c:pt idx="3">
                  <c:v>2023</c:v>
                </c:pt>
              </c:numCache>
            </c:numRef>
          </c:cat>
          <c:val>
            <c:numRef>
              <c:f>'Bas-Rhin'!$J$57:$M$57</c:f>
              <c:numCache>
                <c:formatCode>#\ ##0" t"</c:formatCode>
                <c:ptCount val="4"/>
                <c:pt idx="0">
                  <c:v>12801.53</c:v>
                </c:pt>
                <c:pt idx="1">
                  <c:v>17173</c:v>
                </c:pt>
                <c:pt idx="2">
                  <c:v>23267</c:v>
                </c:pt>
                <c:pt idx="3">
                  <c:v>26617</c:v>
                </c:pt>
              </c:numCache>
            </c:numRef>
          </c:val>
          <c:extLst>
            <c:ext xmlns:c16="http://schemas.microsoft.com/office/drawing/2014/chart" uri="{C3380CC4-5D6E-409C-BE32-E72D297353CC}">
              <c16:uniqueId val="{00000001-013A-4D7F-8EA6-1B7F9BDEC34E}"/>
            </c:ext>
          </c:extLst>
        </c:ser>
        <c:ser>
          <c:idx val="2"/>
          <c:order val="2"/>
          <c:tx>
            <c:strRef>
              <c:f>'Bas-Rhin'!$I$58</c:f>
              <c:strCache>
                <c:ptCount val="1"/>
                <c:pt idx="0">
                  <c:v>Matières végétales</c:v>
                </c:pt>
              </c:strCache>
            </c:strRef>
          </c:tx>
          <c:spPr>
            <a:solidFill>
              <a:srgbClr val="80D5C6"/>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'Bas-Rhin'!$J$55:$M$55</c:f>
              <c:numCache>
                <c:formatCode>General</c:formatCode>
                <c:ptCount val="4"/>
                <c:pt idx="0">
                  <c:v>2020</c:v>
                </c:pt>
                <c:pt idx="1">
                  <c:v>2021</c:v>
                </c:pt>
                <c:pt idx="2">
                  <c:v>2022</c:v>
                </c:pt>
                <c:pt idx="3">
                  <c:v>2023</c:v>
                </c:pt>
              </c:numCache>
            </c:numRef>
          </c:cat>
          <c:val>
            <c:numRef>
              <c:f>'Bas-Rhin'!$J$58:$M$58</c:f>
              <c:numCache>
                <c:formatCode>#\ ##0" t"</c:formatCode>
                <c:ptCount val="4"/>
                <c:pt idx="0">
                  <c:v>62120</c:v>
                </c:pt>
                <c:pt idx="1">
                  <c:v>86043</c:v>
                </c:pt>
                <c:pt idx="2">
                  <c:v>118495</c:v>
                </c:pt>
                <c:pt idx="3">
                  <c:v>135989</c:v>
                </c:pt>
              </c:numCache>
            </c:numRef>
          </c:val>
          <c:extLst>
            <c:ext xmlns:c16="http://schemas.microsoft.com/office/drawing/2014/chart" uri="{C3380CC4-5D6E-409C-BE32-E72D297353CC}">
              <c16:uniqueId val="{00000002-013A-4D7F-8EA6-1B7F9BDEC34E}"/>
            </c:ext>
          </c:extLst>
        </c:ser>
        <c:ser>
          <c:idx val="3"/>
          <c:order val="3"/>
          <c:tx>
            <c:strRef>
              <c:f>'Bas-Rhin'!$I$59</c:f>
              <c:strCache>
                <c:ptCount val="1"/>
                <c:pt idx="0">
                  <c:v>Effluents d'élevage</c:v>
                </c:pt>
              </c:strCache>
            </c:strRef>
          </c:tx>
          <c:spPr>
            <a:solidFill>
              <a:srgbClr val="D1B4A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'Bas-Rhin'!$J$55:$M$55</c:f>
              <c:numCache>
                <c:formatCode>General</c:formatCode>
                <c:ptCount val="4"/>
                <c:pt idx="0">
                  <c:v>2020</c:v>
                </c:pt>
                <c:pt idx="1">
                  <c:v>2021</c:v>
                </c:pt>
                <c:pt idx="2">
                  <c:v>2022</c:v>
                </c:pt>
                <c:pt idx="3">
                  <c:v>2023</c:v>
                </c:pt>
              </c:numCache>
            </c:numRef>
          </c:cat>
          <c:val>
            <c:numRef>
              <c:f>'Bas-Rhin'!$J$59:$M$59</c:f>
              <c:numCache>
                <c:formatCode>#\ ##0" t"</c:formatCode>
                <c:ptCount val="4"/>
                <c:pt idx="0">
                  <c:v>150667</c:v>
                </c:pt>
                <c:pt idx="1">
                  <c:v>219120</c:v>
                </c:pt>
                <c:pt idx="2">
                  <c:v>271046</c:v>
                </c:pt>
                <c:pt idx="3">
                  <c:v>294753</c:v>
                </c:pt>
              </c:numCache>
            </c:numRef>
          </c:val>
          <c:extLst>
            <c:ext xmlns:c16="http://schemas.microsoft.com/office/drawing/2014/chart" uri="{C3380CC4-5D6E-409C-BE32-E72D297353CC}">
              <c16:uniqueId val="{00000003-013A-4D7F-8EA6-1B7F9BDEC34E}"/>
            </c:ext>
          </c:extLst>
        </c:ser>
        <c:ser>
          <c:idx val="4"/>
          <c:order val="4"/>
          <c:tx>
            <c:strRef>
              <c:f>'Bas-Rhin'!$I$60</c:f>
              <c:strCache>
                <c:ptCount val="1"/>
                <c:pt idx="0">
                  <c:v>Déchets Industriels</c:v>
                </c:pt>
              </c:strCache>
            </c:strRef>
          </c:tx>
          <c:spPr>
            <a:solidFill>
              <a:srgbClr val="FEE7A0"/>
            </a:solidFill>
            <a:ln>
              <a:noFill/>
            </a:ln>
            <a:effectLst/>
          </c:spPr>
          <c:invertIfNegative val="0"/>
          <c:dLbls>
            <c:numFmt formatCode="#\ ###\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'Bas-Rhin'!$J$55:$M$55</c:f>
              <c:numCache>
                <c:formatCode>General</c:formatCode>
                <c:ptCount val="4"/>
                <c:pt idx="0">
                  <c:v>2020</c:v>
                </c:pt>
                <c:pt idx="1">
                  <c:v>2021</c:v>
                </c:pt>
                <c:pt idx="2">
                  <c:v>2022</c:v>
                </c:pt>
                <c:pt idx="3">
                  <c:v>2023</c:v>
                </c:pt>
              </c:numCache>
            </c:numRef>
          </c:cat>
          <c:val>
            <c:numRef>
              <c:f>'Bas-Rhin'!$J$60:$M$60</c:f>
              <c:numCache>
                <c:formatCode>#\ ##0" t"</c:formatCode>
                <c:ptCount val="4"/>
                <c:pt idx="0">
                  <c:v>2677994.4499999997</c:v>
                </c:pt>
                <c:pt idx="1">
                  <c:v>2549410</c:v>
                </c:pt>
                <c:pt idx="2">
                  <c:v>2412255</c:v>
                </c:pt>
                <c:pt idx="3">
                  <c:v>2569952</c:v>
                </c:pt>
              </c:numCache>
            </c:numRef>
          </c:val>
          <c:extLst>
            <c:ext xmlns:c16="http://schemas.microsoft.com/office/drawing/2014/chart" uri="{C3380CC4-5D6E-409C-BE32-E72D297353CC}">
              <c16:uniqueId val="{00000004-013A-4D7F-8EA6-1B7F9BDEC34E}"/>
            </c:ext>
          </c:extLst>
        </c:ser>
        <c:ser>
          <c:idx val="5"/>
          <c:order val="5"/>
          <c:tx>
            <c:strRef>
              <c:f>'Bas-Rhin'!$I$61</c:f>
              <c:strCache>
                <c:ptCount val="1"/>
                <c:pt idx="0">
                  <c:v>Boues de STEP</c:v>
                </c:pt>
              </c:strCache>
            </c:strRef>
          </c:tx>
          <c:spPr>
            <a:solidFill>
              <a:srgbClr val="ABB8DF"/>
            </a:solidFill>
            <a:ln>
              <a:noFill/>
            </a:ln>
            <a:effectLst/>
          </c:spPr>
          <c:invertIfNegative val="0"/>
          <c:dLbls>
            <c:numFmt formatCode="#\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'Bas-Rhin'!$J$55:$M$55</c:f>
              <c:numCache>
                <c:formatCode>General</c:formatCode>
                <c:ptCount val="4"/>
                <c:pt idx="0">
                  <c:v>2020</c:v>
                </c:pt>
                <c:pt idx="1">
                  <c:v>2021</c:v>
                </c:pt>
                <c:pt idx="2">
                  <c:v>2022</c:v>
                </c:pt>
                <c:pt idx="3">
                  <c:v>2023</c:v>
                </c:pt>
              </c:numCache>
            </c:numRef>
          </c:cat>
          <c:val>
            <c:numRef>
              <c:f>'Bas-Rhin'!$J$61:$M$61</c:f>
              <c:numCache>
                <c:formatCode>#\ ##0" t"</c:formatCode>
                <c:ptCount val="4"/>
                <c:pt idx="0">
                  <c:v>194613</c:v>
                </c:pt>
                <c:pt idx="1">
                  <c:v>200354</c:v>
                </c:pt>
                <c:pt idx="2">
                  <c:v>337089</c:v>
                </c:pt>
                <c:pt idx="3">
                  <c:v>190959</c:v>
                </c:pt>
              </c:numCache>
            </c:numRef>
          </c:val>
          <c:extLst>
            <c:ext xmlns:c16="http://schemas.microsoft.com/office/drawing/2014/chart" uri="{C3380CC4-5D6E-409C-BE32-E72D297353CC}">
              <c16:uniqueId val="{00000005-013A-4D7F-8EA6-1B7F9BDEC34E}"/>
            </c:ext>
          </c:extLst>
        </c:ser>
        <c:ser>
          <c:idx val="6"/>
          <c:order val="6"/>
          <c:tx>
            <c:strRef>
              <c:f>'Bas-Rhin'!$I$62</c:f>
              <c:strCache>
                <c:ptCount val="1"/>
              </c:strCache>
            </c:strRef>
          </c:tx>
          <c:spPr>
            <a:no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'Bas-Rhin'!$J$55:$M$55</c:f>
              <c:numCache>
                <c:formatCode>General</c:formatCode>
                <c:ptCount val="4"/>
                <c:pt idx="0">
                  <c:v>2020</c:v>
                </c:pt>
                <c:pt idx="1">
                  <c:v>2021</c:v>
                </c:pt>
                <c:pt idx="2">
                  <c:v>2022</c:v>
                </c:pt>
                <c:pt idx="3">
                  <c:v>2023</c:v>
                </c:pt>
              </c:numCache>
            </c:numRef>
          </c:cat>
          <c:val>
            <c:numRef>
              <c:f>'Bas-Rhin'!$J$62:$M$62</c:f>
              <c:numCache>
                <c:formatCode>#\ ##0" t"</c:formatCode>
                <c:ptCount val="4"/>
                <c:pt idx="0">
                  <c:v>3117500.34</c:v>
                </c:pt>
                <c:pt idx="1">
                  <c:v>3088406.36</c:v>
                </c:pt>
                <c:pt idx="2">
                  <c:v>3175507.36</c:v>
                </c:pt>
                <c:pt idx="3">
                  <c:v>3266801.36</c:v>
                </c:pt>
              </c:numCache>
            </c:numRef>
          </c:val>
          <c:extLst>
            <c:ext xmlns:c16="http://schemas.microsoft.com/office/drawing/2014/chart" uri="{C3380CC4-5D6E-409C-BE32-E72D297353CC}">
              <c16:uniqueId val="{00000006-013A-4D7F-8EA6-1B7F9BDEC34E}"/>
            </c:ext>
          </c:extLst>
        </c:ser>
        <c:dLbls>
          <c:dLblPos val="ctr"/>
          <c:showLegendKey val="0"/>
          <c:showVal val="1"/>
          <c:showCatName val="0"/>
          <c:showSerName val="0"/>
          <c:showPercent val="0"/>
          <c:showBubbleSize val="0"/>
        </c:dLbls>
        <c:gapWidth val="70"/>
        <c:overlap val="100"/>
        <c:axId val="1184674767"/>
        <c:axId val="1184675727"/>
      </c:barChart>
      <c:catAx>
        <c:axId val="1184674767"/>
        <c:scaling>
          <c:orientation val="minMax"/>
        </c:scaling>
        <c:delete val="0"/>
        <c:axPos val="b"/>
        <c:numFmt formatCode="General" sourceLinked="1"/>
        <c:majorTickMark val="none"/>
        <c:minorTickMark val="none"/>
        <c:tickLblPos val="low"/>
        <c:spPr>
          <a:noFill/>
          <a:ln w="9525" cap="flat" cmpd="sng" algn="ctr">
            <a:solidFill>
              <a:srgbClr val="DDDDDD"/>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5727"/>
        <c:crosses val="autoZero"/>
        <c:auto val="1"/>
        <c:lblAlgn val="ctr"/>
        <c:lblOffset val="100"/>
        <c:noMultiLvlLbl val="0"/>
      </c:catAx>
      <c:valAx>
        <c:axId val="1184675727"/>
        <c:scaling>
          <c:orientation val="minMax"/>
          <c:max val="3500000"/>
          <c:min val="0"/>
        </c:scaling>
        <c:delete val="0"/>
        <c:axPos val="l"/>
        <c:majorGridlines>
          <c:spPr>
            <a:ln w="9525" cap="flat" cmpd="sng" algn="ctr">
              <a:solidFill>
                <a:srgbClr val="DDDDDD"/>
              </a:solidFill>
              <a:round/>
            </a:ln>
            <a:effectLst/>
          </c:spPr>
        </c:majorGridlines>
        <c:numFmt formatCode="###\ ###\ ##0&quot; 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4767"/>
        <c:crosses val="autoZero"/>
        <c:crossBetween val="between"/>
        <c:majorUnit val="500000"/>
      </c:valAx>
      <c:spPr>
        <a:noFill/>
        <a:ln>
          <a:noFill/>
        </a:ln>
        <a:effectLst/>
      </c:spPr>
    </c:plotArea>
    <c:legend>
      <c:legendPos val="r"/>
      <c:layout>
        <c:manualLayout>
          <c:xMode val="edge"/>
          <c:yMode val="edge"/>
          <c:x val="0.8230899319794146"/>
          <c:y val="0.14019527780077121"/>
          <c:w val="0.16844199769177429"/>
          <c:h val="0.505891992875623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46872848718967"/>
          <c:y val="9.0048670317375845E-2"/>
          <c:w val="0.52602895301758423"/>
          <c:h val="0.8483390815707354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84A-4603-8FC1-D40C68DC3F6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84A-4603-8FC1-D40C68DC3F6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84A-4603-8FC1-D40C68DC3F6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84A-4603-8FC1-D40C68DC3F6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84A-4603-8FC1-D40C68DC3F6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84A-4603-8FC1-D40C68DC3F6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84A-4603-8FC1-D40C68DC3F66}"/>
              </c:ext>
            </c:extLst>
          </c:dPt>
          <c:dLbls>
            <c:dLbl>
              <c:idx val="0"/>
              <c:layout>
                <c:manualLayout>
                  <c:x val="6.4500423805979007E-2"/>
                  <c:y val="0.17332484470056281"/>
                </c:manualLayout>
              </c:layout>
              <c:tx>
                <c:rich>
                  <a:bodyPr/>
                  <a:lstStyle/>
                  <a:p>
                    <a:fld id="{EFDF5460-8366-4007-AAE1-74DD2E0F8DED}" type="CATEGORYNAME">
                      <a:rPr lang="en-US" b="1"/>
                      <a:pPr/>
                      <a:t>[NOM DE CATÉGORIE]</a:t>
                    </a:fld>
                    <a:endParaRPr lang="en-US" b="1" baseline="0"/>
                  </a:p>
                  <a:p>
                    <a:fld id="{0AFE0473-D135-47C7-8D02-1E9711D6F521}"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684A-4603-8FC1-D40C68DC3F66}"/>
                </c:ext>
              </c:extLst>
            </c:dLbl>
            <c:dLbl>
              <c:idx val="1"/>
              <c:layout>
                <c:manualLayout>
                  <c:x val="-0.48329628260951563"/>
                  <c:y val="-0.11672964724655573"/>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5897789783332575"/>
                      <c:h val="0.30298650366428376"/>
                    </c:manualLayout>
                  </c15:layout>
                </c:ext>
                <c:ext xmlns:c16="http://schemas.microsoft.com/office/drawing/2014/chart" uri="{C3380CC4-5D6E-409C-BE32-E72D297353CC}">
                  <c16:uniqueId val="{00000003-684A-4603-8FC1-D40C68DC3F66}"/>
                </c:ext>
              </c:extLst>
            </c:dLbl>
            <c:dLbl>
              <c:idx val="2"/>
              <c:layout>
                <c:manualLayout>
                  <c:x val="-0.14676436919783234"/>
                  <c:y val="-0.13123632756668566"/>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63F2DC3F-A8B7-448A-8369-DA0FB61807E6}" type="CATEGORYNAME">
                      <a:rPr lang="en-US" b="1">
                        <a:solidFill>
                          <a:schemeClr val="tx1"/>
                        </a:solidFill>
                      </a:rPr>
                      <a:pPr>
                        <a:defRPr sz="1050">
                          <a:solidFill>
                            <a:schemeClr val="tx1"/>
                          </a:solidFill>
                        </a:defRPr>
                      </a:pPr>
                      <a:t>[NOM DE CATÉGORIE]</a:t>
                    </a:fld>
                    <a:r>
                      <a:rPr lang="en-US" baseline="0">
                        <a:solidFill>
                          <a:schemeClr val="tx1"/>
                        </a:solidFill>
                      </a:rPr>
                      <a:t>
</a:t>
                    </a:r>
                    <a:fld id="{949E9BBF-E5FE-4BD4-8CED-8DD8C7E510D0}" type="VALUE">
                      <a:rPr lang="en-US" baseline="0">
                        <a:solidFill>
                          <a:schemeClr val="tx1"/>
                        </a:solidFill>
                      </a:rPr>
                      <a:pPr>
                        <a:defRPr sz="1050">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84A-4603-8FC1-D40C68DC3F66}"/>
                </c:ext>
              </c:extLst>
            </c:dLbl>
            <c:dLbl>
              <c:idx val="3"/>
              <c:layout>
                <c:manualLayout>
                  <c:x val="0.191195387398928"/>
                  <c:y val="6.1388339275625055E-4"/>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D5213594-2B03-4170-B669-AA598D08B410}" type="CATEGORYNAME">
                      <a:rPr lang="en-US" b="1">
                        <a:solidFill>
                          <a:schemeClr val="tx1"/>
                        </a:solidFill>
                      </a:rPr>
                      <a:pPr>
                        <a:defRPr sz="1050">
                          <a:solidFill>
                            <a:schemeClr val="tx1"/>
                          </a:solidFill>
                        </a:defRPr>
                      </a:pPr>
                      <a:t>[NOM DE CATÉGORIE]</a:t>
                    </a:fld>
                    <a:r>
                      <a:rPr lang="en-US" baseline="0">
                        <a:solidFill>
                          <a:schemeClr val="tx1"/>
                        </a:solidFill>
                      </a:rPr>
                      <a:t>
</a:t>
                    </a:r>
                    <a:fld id="{2C941C69-4E39-40CB-AA46-24327B6A4F9B}" type="VALUE">
                      <a:rPr lang="en-US" baseline="0">
                        <a:solidFill>
                          <a:schemeClr val="tx1"/>
                        </a:solidFill>
                      </a:rPr>
                      <a:pPr>
                        <a:defRPr sz="1050">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3989084479584075"/>
                      <c:h val="0.15227704091038347"/>
                    </c:manualLayout>
                  </c15:layout>
                  <c15:dlblFieldTable/>
                  <c15:showDataLabelsRange val="0"/>
                </c:ext>
                <c:ext xmlns:c16="http://schemas.microsoft.com/office/drawing/2014/chart" uri="{C3380CC4-5D6E-409C-BE32-E72D297353CC}">
                  <c16:uniqueId val="{00000007-684A-4603-8FC1-D40C68DC3F66}"/>
                </c:ext>
              </c:extLst>
            </c:dLbl>
            <c:dLbl>
              <c:idx val="4"/>
              <c:layout>
                <c:manualLayout>
                  <c:x val="-0.51283763036112251"/>
                  <c:y val="0.26675267253855151"/>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5A8689BC-682C-4F9F-B862-C28968DFA77F}" type="CATEGORYNAME">
                      <a:rPr lang="en-US" b="1">
                        <a:solidFill>
                          <a:schemeClr val="bg1"/>
                        </a:solidFill>
                      </a:rPr>
                      <a:pPr>
                        <a:defRPr sz="1050">
                          <a:solidFill>
                            <a:schemeClr val="bg1"/>
                          </a:solidFill>
                        </a:defRPr>
                      </a:pPr>
                      <a:t>[NOM DE CATÉGORIE]</a:t>
                    </a:fld>
                    <a:r>
                      <a:rPr lang="en-US" baseline="0">
                        <a:solidFill>
                          <a:schemeClr val="bg1"/>
                        </a:solidFill>
                      </a:rPr>
                      <a:t>
</a:t>
                    </a:r>
                    <a:fld id="{ABDA055B-0829-4754-8091-6698C35C9292}"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81919485888522"/>
                      <c:h val="0.22130664240490033"/>
                    </c:manualLayout>
                  </c15:layout>
                  <c15:dlblFieldTable/>
                  <c15:showDataLabelsRange val="0"/>
                </c:ext>
                <c:ext xmlns:c16="http://schemas.microsoft.com/office/drawing/2014/chart" uri="{C3380CC4-5D6E-409C-BE32-E72D297353CC}">
                  <c16:uniqueId val="{00000009-684A-4603-8FC1-D40C68DC3F66}"/>
                </c:ext>
              </c:extLst>
            </c:dLbl>
            <c:dLbl>
              <c:idx val="5"/>
              <c:layout>
                <c:manualLayout>
                  <c:x val="0.15884521143209387"/>
                  <c:y val="-0.47568947128406491"/>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4552021-41BE-4881-8270-415E068CF67D}" type="CATEGORYNAME">
                      <a:rPr lang="en-US" b="1">
                        <a:solidFill>
                          <a:schemeClr val="bg1"/>
                        </a:solidFill>
                      </a:rPr>
                      <a:pPr>
                        <a:defRPr sz="1050">
                          <a:solidFill>
                            <a:schemeClr val="bg1"/>
                          </a:solidFill>
                        </a:defRPr>
                      </a:pPr>
                      <a:t>[NOM DE CATÉGORIE]</a:t>
                    </a:fld>
                    <a:endParaRPr lang="en-US" b="1" baseline="0">
                      <a:solidFill>
                        <a:schemeClr val="bg1"/>
                      </a:solidFill>
                    </a:endParaRPr>
                  </a:p>
                  <a:p>
                    <a:pPr>
                      <a:defRPr sz="1050">
                        <a:solidFill>
                          <a:schemeClr val="bg1"/>
                        </a:solidFill>
                      </a:defRPr>
                    </a:pPr>
                    <a:fld id="{344486CA-755C-490A-8293-277D0391F628}" type="VALUE">
                      <a:rPr lang="en-US">
                        <a:solidFill>
                          <a:schemeClr val="bg1"/>
                        </a:solidFill>
                      </a:rPr>
                      <a:pPr>
                        <a:defRPr sz="1050">
                          <a:solidFill>
                            <a:schemeClr val="bg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684A-4603-8FC1-D40C68DC3F66}"/>
                </c:ext>
              </c:extLst>
            </c:dLbl>
            <c:dLbl>
              <c:idx val="6"/>
              <c:layout>
                <c:manualLayout>
                  <c:x val="0.16766138653349477"/>
                  <c:y val="0.14923832763151978"/>
                </c:manualLayout>
              </c:layout>
              <c:tx>
                <c:rich>
                  <a:bodyPr/>
                  <a:lstStyle/>
                  <a:p>
                    <a:fld id="{67F804B9-34CE-4D19-998E-60422DC4F52D}" type="CATEGORYNAME">
                      <a:rPr lang="en-US" b="1"/>
                      <a:pPr/>
                      <a:t>[NOM DE CATÉGORIE]</a:t>
                    </a:fld>
                    <a:endParaRPr lang="en-US" b="1" baseline="0"/>
                  </a:p>
                  <a:p>
                    <a:fld id="{7FCBD030-D4F3-4CAD-841B-EC22D7511747}"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684A-4603-8FC1-D40C68DC3F66}"/>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'Bas-Rhin'!$A$111:$A$117</c:f>
              <c:strCache>
                <c:ptCount val="7"/>
                <c:pt idx="0">
                  <c:v>Epandage</c:v>
                </c:pt>
                <c:pt idx="1">
                  <c:v>Compostage</c:v>
                </c:pt>
                <c:pt idx="2">
                  <c:v>STEP</c:v>
                </c:pt>
                <c:pt idx="3">
                  <c:v>Incinération</c:v>
                </c:pt>
                <c:pt idx="4">
                  <c:v>Valorisation matière</c:v>
                </c:pt>
                <c:pt idx="5">
                  <c:v>Stockage</c:v>
                </c:pt>
                <c:pt idx="6">
                  <c:v>Autre ou non précisé</c:v>
                </c:pt>
              </c:strCache>
            </c:strRef>
          </c:cat>
          <c:val>
            <c:numRef>
              <c:f>'Bas-Rhin'!$C$111:$C$117</c:f>
              <c:numCache>
                <c:formatCode>0%</c:formatCode>
                <c:ptCount val="7"/>
                <c:pt idx="0">
                  <c:v>0.14440624311727379</c:v>
                </c:pt>
                <c:pt idx="1">
                  <c:v>2.8361410168064829E-4</c:v>
                </c:pt>
                <c:pt idx="2">
                  <c:v>0.80758460459547998</c:v>
                </c:pt>
                <c:pt idx="3">
                  <c:v>4.2791926923546317E-2</c:v>
                </c:pt>
                <c:pt idx="4">
                  <c:v>0</c:v>
                </c:pt>
                <c:pt idx="5">
                  <c:v>0</c:v>
                </c:pt>
                <c:pt idx="6">
                  <c:v>4.9336112620192501E-3</c:v>
                </c:pt>
              </c:numCache>
            </c:numRef>
          </c:val>
          <c:extLst>
            <c:ext xmlns:c16="http://schemas.microsoft.com/office/drawing/2014/chart" uri="{C3380CC4-5D6E-409C-BE32-E72D297353CC}">
              <c16:uniqueId val="{0000000E-684A-4603-8FC1-D40C68DC3F66}"/>
            </c:ext>
          </c:extLst>
        </c:ser>
        <c:dLbls>
          <c:showLegendKey val="0"/>
          <c:showVal val="1"/>
          <c:showCatName val="0"/>
          <c:showSerName val="0"/>
          <c:showPercent val="0"/>
          <c:showBubbleSize val="0"/>
          <c:showLeaderLines val="0"/>
        </c:dLbls>
        <c:firstSliceAng val="11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'Bas-Rhin'!$B$165</c:f>
              <c:strCache>
                <c:ptCount val="1"/>
                <c:pt idx="0">
                  <c:v>Cumul d'électricité vendue (Gwh él)</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'Bas-Rhin'!$A$166:$A$188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'Bas-Rhin'!$B$166:$B$188</c:f>
              <c:numCache>
                <c:formatCode>0</c:formatCode>
                <c:ptCount val="23"/>
                <c:pt idx="0">
                  <c:v>0</c:v>
                </c:pt>
                <c:pt idx="1">
                  <c:v>0</c:v>
                </c:pt>
                <c:pt idx="2">
                  <c:v>0</c:v>
                </c:pt>
                <c:pt idx="3">
                  <c:v>0</c:v>
                </c:pt>
                <c:pt idx="4">
                  <c:v>0</c:v>
                </c:pt>
                <c:pt idx="5">
                  <c:v>0</c:v>
                </c:pt>
                <c:pt idx="6">
                  <c:v>0</c:v>
                </c:pt>
                <c:pt idx="7">
                  <c:v>0</c:v>
                </c:pt>
                <c:pt idx="8">
                  <c:v>0</c:v>
                </c:pt>
                <c:pt idx="9">
                  <c:v>0</c:v>
                </c:pt>
                <c:pt idx="10">
                  <c:v>0</c:v>
                </c:pt>
                <c:pt idx="11">
                  <c:v>13.685</c:v>
                </c:pt>
                <c:pt idx="12">
                  <c:v>15.668000000000001</c:v>
                </c:pt>
                <c:pt idx="13">
                  <c:v>17.788</c:v>
                </c:pt>
                <c:pt idx="14">
                  <c:v>17.788</c:v>
                </c:pt>
                <c:pt idx="15">
                  <c:v>17.788</c:v>
                </c:pt>
                <c:pt idx="16">
                  <c:v>17.788</c:v>
                </c:pt>
                <c:pt idx="17">
                  <c:v>21.331</c:v>
                </c:pt>
                <c:pt idx="18">
                  <c:v>27.170999999999999</c:v>
                </c:pt>
                <c:pt idx="19">
                  <c:v>44.022599999999997</c:v>
                </c:pt>
                <c:pt idx="20">
                  <c:v>51.1556</c:v>
                </c:pt>
                <c:pt idx="21">
                  <c:v>54.2256</c:v>
                </c:pt>
                <c:pt idx="22">
                  <c:v>56.2806</c:v>
                </c:pt>
              </c:numCache>
            </c:numRef>
          </c:val>
          <c:extLst>
            <c:ext xmlns:c16="http://schemas.microsoft.com/office/drawing/2014/chart" uri="{C3380CC4-5D6E-409C-BE32-E72D297353CC}">
              <c16:uniqueId val="{00000000-BF26-4597-B096-7E9FB68A6EC4}"/>
            </c:ext>
          </c:extLst>
        </c:ser>
        <c:ser>
          <c:idx val="2"/>
          <c:order val="1"/>
          <c:tx>
            <c:strRef>
              <c:f>'Bas-Rhin'!$C$165</c:f>
              <c:strCache>
                <c:ptCount val="1"/>
                <c:pt idx="0">
                  <c:v>Cumul de biométhane injecté (GWh PCS)</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'Bas-Rhin'!$A$166:$A$188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'Bas-Rhin'!$C$166:$C$188</c:f>
              <c:numCache>
                <c:formatCode>0</c:formatCode>
                <c:ptCount val="23"/>
                <c:pt idx="0">
                  <c:v>0</c:v>
                </c:pt>
                <c:pt idx="1">
                  <c:v>0</c:v>
                </c:pt>
                <c:pt idx="2">
                  <c:v>0</c:v>
                </c:pt>
                <c:pt idx="3">
                  <c:v>0</c:v>
                </c:pt>
                <c:pt idx="4">
                  <c:v>0</c:v>
                </c:pt>
                <c:pt idx="5">
                  <c:v>0</c:v>
                </c:pt>
                <c:pt idx="6">
                  <c:v>0</c:v>
                </c:pt>
                <c:pt idx="7">
                  <c:v>18</c:v>
                </c:pt>
                <c:pt idx="8">
                  <c:v>18</c:v>
                </c:pt>
                <c:pt idx="9">
                  <c:v>18</c:v>
                </c:pt>
                <c:pt idx="10">
                  <c:v>18</c:v>
                </c:pt>
                <c:pt idx="11">
                  <c:v>18</c:v>
                </c:pt>
                <c:pt idx="12">
                  <c:v>18</c:v>
                </c:pt>
                <c:pt idx="13">
                  <c:v>19.888809999999999</c:v>
                </c:pt>
                <c:pt idx="14">
                  <c:v>19.888809999999999</c:v>
                </c:pt>
                <c:pt idx="15">
                  <c:v>39.218809999999998</c:v>
                </c:pt>
                <c:pt idx="16">
                  <c:v>39.218809999999998</c:v>
                </c:pt>
                <c:pt idx="17">
                  <c:v>52.774809999999995</c:v>
                </c:pt>
                <c:pt idx="18">
                  <c:v>62.234809999999996</c:v>
                </c:pt>
                <c:pt idx="19">
                  <c:v>198.57380999999998</c:v>
                </c:pt>
                <c:pt idx="20">
                  <c:v>198.57380999999998</c:v>
                </c:pt>
                <c:pt idx="21">
                  <c:v>237.11180999999999</c:v>
                </c:pt>
                <c:pt idx="22">
                  <c:v>260.08080999999999</c:v>
                </c:pt>
              </c:numCache>
            </c:numRef>
          </c:val>
          <c:extLst>
            <c:ext xmlns:c16="http://schemas.microsoft.com/office/drawing/2014/chart" uri="{C3380CC4-5D6E-409C-BE32-E72D297353CC}">
              <c16:uniqueId val="{00000001-BF26-4597-B096-7E9FB68A6EC4}"/>
            </c:ext>
          </c:extLst>
        </c:ser>
        <c:dLbls>
          <c:dLblPos val="outEnd"/>
          <c:showLegendKey val="0"/>
          <c:showVal val="1"/>
          <c:showCatName val="0"/>
          <c:showSerName val="0"/>
          <c:showPercent val="0"/>
          <c:showBubbleSize val="0"/>
        </c:dLbls>
        <c:gapWidth val="80"/>
        <c:overlap val="-50"/>
        <c:axId val="207144287"/>
        <c:axId val="207139007"/>
      </c:barChart>
      <c:catAx>
        <c:axId val="20714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207139007"/>
        <c:crosses val="autoZero"/>
        <c:auto val="1"/>
        <c:lblAlgn val="ctr"/>
        <c:lblOffset val="100"/>
        <c:noMultiLvlLbl val="0"/>
      </c:catAx>
      <c:valAx>
        <c:axId val="207139007"/>
        <c:scaling>
          <c:orientation val="minMax"/>
        </c:scaling>
        <c:delete val="0"/>
        <c:axPos val="l"/>
        <c:majorGridlines>
          <c:spPr>
            <a:ln w="9525" cap="flat" cmpd="sng" algn="ctr">
              <a:solidFill>
                <a:srgbClr val="DDDDDD"/>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20714428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1" i="0" u="none" strike="noStrike" kern="1200" baseline="0">
                <a:solidFill>
                  <a:schemeClr val="accent6"/>
                </a:solidFill>
                <a:latin typeface="Marianne" panose="02000000000000000000" pitchFamily="50" charset="0"/>
                <a:ea typeface="+mn-ea"/>
                <a:cs typeface="+mn-cs"/>
              </a:defRPr>
            </a:pPr>
            <a:endParaRPr lang="fr-FR"/>
          </a:p>
        </c:txPr>
      </c:legendEntry>
      <c:legendEntry>
        <c:idx val="1"/>
        <c:txPr>
          <a:bodyPr rot="0" spcFirstLastPara="1" vertOverflow="ellipsis" vert="horz" wrap="square" anchor="ctr" anchorCtr="1"/>
          <a:lstStyle/>
          <a:p>
            <a:pPr>
              <a:defRPr sz="1100" b="1" i="0" u="none" strike="noStrike" kern="1200" baseline="0">
                <a:solidFill>
                  <a:schemeClr val="tx2"/>
                </a:solidFill>
                <a:latin typeface="Marianne" panose="02000000000000000000" pitchFamily="50" charset="0"/>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4481481481482E-2"/>
          <c:y val="5.2970841092349535E-2"/>
          <c:w val="0.60095092592592592"/>
          <c:h val="0.73572327601258125"/>
        </c:manualLayout>
      </c:layout>
      <c:barChart>
        <c:barDir val="col"/>
        <c:grouping val="stacked"/>
        <c:varyColors val="0"/>
        <c:ser>
          <c:idx val="0"/>
          <c:order val="0"/>
          <c:tx>
            <c:strRef>
              <c:f>'Haut-Rhin'!$D$5</c:f>
              <c:strCache>
                <c:ptCount val="1"/>
                <c:pt idx="0">
                  <c:v>Nombre d'installations (hors démarrage)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'Haut-Rhin'!$E$4:$G$4</c:f>
              <c:strCache>
                <c:ptCount val="3"/>
                <c:pt idx="0">
                  <c:v>Installations recensées en 2023</c:v>
                </c:pt>
                <c:pt idx="1">
                  <c:v>Ayant répondu à l'enquête</c:v>
                </c:pt>
                <c:pt idx="2">
                  <c:v>Données analysées</c:v>
                </c:pt>
              </c:strCache>
            </c:strRef>
          </c:cat>
          <c:val>
            <c:numRef>
              <c:f>'Haut-Rhin'!$E$5:$G$5</c:f>
              <c:numCache>
                <c:formatCode>General</c:formatCode>
                <c:ptCount val="3"/>
                <c:pt idx="0">
                  <c:v>9</c:v>
                </c:pt>
                <c:pt idx="1">
                  <c:v>8</c:v>
                </c:pt>
                <c:pt idx="2">
                  <c:v>8</c:v>
                </c:pt>
              </c:numCache>
            </c:numRef>
          </c:val>
          <c:extLst>
            <c:ext xmlns:c16="http://schemas.microsoft.com/office/drawing/2014/chart" uri="{C3380CC4-5D6E-409C-BE32-E72D297353CC}">
              <c16:uniqueId val="{00000000-5173-4CDA-A0F8-B9221EC4AACD}"/>
            </c:ext>
          </c:extLst>
        </c:ser>
        <c:ser>
          <c:idx val="1"/>
          <c:order val="1"/>
          <c:tx>
            <c:strRef>
              <c:f>'Haut-Rhin'!$D$6</c:f>
              <c:strCache>
                <c:ptCount val="1"/>
                <c:pt idx="0">
                  <c:v>Nombre d'installations (démarrage)</c:v>
                </c:pt>
              </c:strCache>
            </c:strRef>
          </c:tx>
          <c:spPr>
            <a:solidFill>
              <a:schemeClr val="accent2"/>
            </a:solidFill>
            <a:ln>
              <a:noFill/>
            </a:ln>
            <a:effectLst/>
          </c:spPr>
          <c:invertIfNegative val="0"/>
          <c:dLbls>
            <c:numFmt formatCode="[&gt;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'Haut-Rhin'!$E$4:$G$4</c:f>
              <c:strCache>
                <c:ptCount val="3"/>
                <c:pt idx="0">
                  <c:v>Installations recensées en 2023</c:v>
                </c:pt>
                <c:pt idx="1">
                  <c:v>Ayant répondu à l'enquête</c:v>
                </c:pt>
                <c:pt idx="2">
                  <c:v>Données analysées</c:v>
                </c:pt>
              </c:strCache>
            </c:strRef>
          </c:cat>
          <c:val>
            <c:numRef>
              <c:f>'Haut-Rhin'!$E$6:$G$6</c:f>
              <c:numCache>
                <c:formatCode>General</c:formatCode>
                <c:ptCount val="3"/>
                <c:pt idx="0">
                  <c:v>1</c:v>
                </c:pt>
                <c:pt idx="1">
                  <c:v>1</c:v>
                </c:pt>
                <c:pt idx="2">
                  <c:v>1</c:v>
                </c:pt>
              </c:numCache>
            </c:numRef>
          </c:val>
          <c:extLst>
            <c:ext xmlns:c16="http://schemas.microsoft.com/office/drawing/2014/chart" uri="{C3380CC4-5D6E-409C-BE32-E72D297353CC}">
              <c16:uniqueId val="{00000001-5173-4CDA-A0F8-B9221EC4AACD}"/>
            </c:ext>
          </c:extLst>
        </c:ser>
        <c:ser>
          <c:idx val="3"/>
          <c:order val="2"/>
          <c:tx>
            <c:strRef>
              <c:f>'Haut-Rhin'!$D$7</c:f>
              <c:strCache>
                <c:ptCount val="1"/>
                <c:pt idx="0">
                  <c:v>Données complétées</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'Haut-Rhin'!$E$4:$G$4</c:f>
              <c:strCache>
                <c:ptCount val="3"/>
                <c:pt idx="0">
                  <c:v>Installations recensées en 2023</c:v>
                </c:pt>
                <c:pt idx="1">
                  <c:v>Ayant répondu à l'enquête</c:v>
                </c:pt>
                <c:pt idx="2">
                  <c:v>Données analysées</c:v>
                </c:pt>
              </c:strCache>
            </c:strRef>
          </c:cat>
          <c:val>
            <c:numRef>
              <c:f>'Haut-Rhin'!$E$7:$G$7</c:f>
              <c:numCache>
                <c:formatCode>General</c:formatCode>
                <c:ptCount val="3"/>
                <c:pt idx="0">
                  <c:v>0</c:v>
                </c:pt>
                <c:pt idx="1">
                  <c:v>0</c:v>
                </c:pt>
                <c:pt idx="2">
                  <c:v>1</c:v>
                </c:pt>
              </c:numCache>
            </c:numRef>
          </c:val>
          <c:extLst>
            <c:ext xmlns:c16="http://schemas.microsoft.com/office/drawing/2014/chart" uri="{C3380CC4-5D6E-409C-BE32-E72D297353CC}">
              <c16:uniqueId val="{00000002-5173-4CDA-A0F8-B9221EC4AACD}"/>
            </c:ext>
          </c:extLst>
        </c:ser>
        <c:ser>
          <c:idx val="2"/>
          <c:order val="3"/>
          <c:tx>
            <c:strRef>
              <c:f>'Haut-Rhin'!$D$8</c:f>
              <c:strCache>
                <c:ptCount val="1"/>
                <c:pt idx="0">
                  <c:v>Total</c:v>
                </c:pt>
              </c:strCache>
            </c:strRef>
          </c:tx>
          <c:spPr>
            <a:noFill/>
            <a:ln>
              <a:noFill/>
            </a:ln>
            <a:effectLst/>
          </c:spPr>
          <c:invertIfNegative val="0"/>
          <c:dLbls>
            <c:dLbl>
              <c:idx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73-4CDA-A0F8-B9221EC4AACD}"/>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73-4CDA-A0F8-B9221EC4AACD}"/>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73-4CDA-A0F8-B9221EC4AACD}"/>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'Haut-Rhin'!$E$4:$G$4</c:f>
              <c:strCache>
                <c:ptCount val="3"/>
                <c:pt idx="0">
                  <c:v>Installations recensées en 2023</c:v>
                </c:pt>
                <c:pt idx="1">
                  <c:v>Ayant répondu à l'enquête</c:v>
                </c:pt>
                <c:pt idx="2">
                  <c:v>Données analysées</c:v>
                </c:pt>
              </c:strCache>
            </c:strRef>
          </c:cat>
          <c:val>
            <c:numRef>
              <c:f>'Haut-Rhin'!$E$8:$G$8</c:f>
              <c:numCache>
                <c:formatCode>General</c:formatCode>
                <c:ptCount val="3"/>
                <c:pt idx="0">
                  <c:v>10</c:v>
                </c:pt>
                <c:pt idx="1">
                  <c:v>9</c:v>
                </c:pt>
                <c:pt idx="2">
                  <c:v>10</c:v>
                </c:pt>
              </c:numCache>
            </c:numRef>
          </c:val>
          <c:extLst>
            <c:ext xmlns:c16="http://schemas.microsoft.com/office/drawing/2014/chart" uri="{C3380CC4-5D6E-409C-BE32-E72D297353CC}">
              <c16:uniqueId val="{00000006-5173-4CDA-A0F8-B9221EC4AACD}"/>
            </c:ext>
          </c:extLst>
        </c:ser>
        <c:dLbls>
          <c:dLblPos val="ctr"/>
          <c:showLegendKey val="0"/>
          <c:showVal val="1"/>
          <c:showCatName val="0"/>
          <c:showSerName val="0"/>
          <c:showPercent val="0"/>
          <c:showBubbleSize val="0"/>
        </c:dLbls>
        <c:gapWidth val="150"/>
        <c:overlap val="100"/>
        <c:axId val="664379439"/>
        <c:axId val="668485360"/>
      </c:barChart>
      <c:catAx>
        <c:axId val="664379439"/>
        <c:scaling>
          <c:orientation val="minMax"/>
        </c:scaling>
        <c:delete val="0"/>
        <c:axPos val="b"/>
        <c:numFmt formatCode="General" sourceLinked="1"/>
        <c:majorTickMark val="none"/>
        <c:minorTickMark val="none"/>
        <c:tickLblPos val="nextTo"/>
        <c:spPr>
          <a:noFill/>
          <a:ln w="9525" cap="flat" cmpd="sng" algn="ctr">
            <a:solidFill>
              <a:srgbClr val="DDDDDD"/>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8485360"/>
        <c:crosses val="autoZero"/>
        <c:auto val="1"/>
        <c:lblAlgn val="ctr"/>
        <c:lblOffset val="100"/>
        <c:noMultiLvlLbl val="0"/>
      </c:catAx>
      <c:valAx>
        <c:axId val="668485360"/>
        <c:scaling>
          <c:orientation val="minMax"/>
          <c:max val="12"/>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4379439"/>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9965444444444447"/>
          <c:y val="0.2011924523188455"/>
          <c:w val="0.28623444444444446"/>
          <c:h val="0.696898737970589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81207051546297E-2"/>
          <c:y val="4.9420662322715747E-2"/>
          <c:w val="0.59102932259000129"/>
          <c:h val="0.67718441639343829"/>
        </c:manualLayout>
      </c:layout>
      <c:barChart>
        <c:barDir val="col"/>
        <c:grouping val="stacked"/>
        <c:varyColors val="0"/>
        <c:ser>
          <c:idx val="0"/>
          <c:order val="0"/>
          <c:tx>
            <c:strRef>
              <c:f>'Haut-Rhin'!$C$34</c:f>
              <c:strCache>
                <c:ptCount val="1"/>
                <c:pt idx="0">
                  <c:v>À la ferme</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'Haut-Rhin'!$B$35:$B$39</c:f>
              <c:strCache>
                <c:ptCount val="5"/>
                <c:pt idx="0">
                  <c:v>&lt;2016</c:v>
                </c:pt>
                <c:pt idx="1">
                  <c:v>2016-2018</c:v>
                </c:pt>
                <c:pt idx="2">
                  <c:v>2019-2020</c:v>
                </c:pt>
                <c:pt idx="3">
                  <c:v>2021-2022</c:v>
                </c:pt>
                <c:pt idx="4">
                  <c:v>2023</c:v>
                </c:pt>
              </c:strCache>
            </c:strRef>
          </c:cat>
          <c:val>
            <c:numRef>
              <c:f>'Haut-Rhin'!$C$35:$C$39</c:f>
              <c:numCache>
                <c:formatCode>General</c:formatCode>
                <c:ptCount val="5"/>
                <c:pt idx="0">
                  <c:v>1</c:v>
                </c:pt>
                <c:pt idx="1">
                  <c:v>0</c:v>
                </c:pt>
                <c:pt idx="2">
                  <c:v>0</c:v>
                </c:pt>
                <c:pt idx="3">
                  <c:v>3</c:v>
                </c:pt>
                <c:pt idx="4">
                  <c:v>1</c:v>
                </c:pt>
              </c:numCache>
            </c:numRef>
          </c:val>
          <c:extLst>
            <c:ext xmlns:c16="http://schemas.microsoft.com/office/drawing/2014/chart" uri="{C3380CC4-5D6E-409C-BE32-E72D297353CC}">
              <c16:uniqueId val="{00000000-2C8F-4943-AB41-792122C783AA}"/>
            </c:ext>
          </c:extLst>
        </c:ser>
        <c:ser>
          <c:idx val="1"/>
          <c:order val="1"/>
          <c:tx>
            <c:strRef>
              <c:f>'Haut-Rhin'!$D$34</c:f>
              <c:strCache>
                <c:ptCount val="1"/>
                <c:pt idx="0">
                  <c:v>Centralisée/Territoriale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'Haut-Rhin'!$B$35:$B$39</c:f>
              <c:strCache>
                <c:ptCount val="5"/>
                <c:pt idx="0">
                  <c:v>&lt;2016</c:v>
                </c:pt>
                <c:pt idx="1">
                  <c:v>2016-2018</c:v>
                </c:pt>
                <c:pt idx="2">
                  <c:v>2019-2020</c:v>
                </c:pt>
                <c:pt idx="3">
                  <c:v>2021-2022</c:v>
                </c:pt>
                <c:pt idx="4">
                  <c:v>2023</c:v>
                </c:pt>
              </c:strCache>
            </c:strRef>
          </c:cat>
          <c:val>
            <c:numRef>
              <c:f>'Haut-Rhin'!$D$35:$D$39</c:f>
              <c:numCache>
                <c:formatCode>General</c:formatCode>
                <c:ptCount val="5"/>
                <c:pt idx="0">
                  <c:v>1</c:v>
                </c:pt>
                <c:pt idx="1">
                  <c:v>0</c:v>
                </c:pt>
                <c:pt idx="2">
                  <c:v>0</c:v>
                </c:pt>
                <c:pt idx="3">
                  <c:v>0</c:v>
                </c:pt>
                <c:pt idx="4">
                  <c:v>0</c:v>
                </c:pt>
              </c:numCache>
            </c:numRef>
          </c:val>
          <c:extLst>
            <c:ext xmlns:c16="http://schemas.microsoft.com/office/drawing/2014/chart" uri="{C3380CC4-5D6E-409C-BE32-E72D297353CC}">
              <c16:uniqueId val="{00000001-2C8F-4943-AB41-792122C783AA}"/>
            </c:ext>
          </c:extLst>
        </c:ser>
        <c:ser>
          <c:idx val="2"/>
          <c:order val="2"/>
          <c:tx>
            <c:strRef>
              <c:f>'Haut-Rhin'!$E$34</c:f>
              <c:strCache>
                <c:ptCount val="1"/>
                <c:pt idx="0">
                  <c:v>Couverture de fosse</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'Haut-Rhin'!$B$35:$B$39</c:f>
              <c:strCache>
                <c:ptCount val="5"/>
                <c:pt idx="0">
                  <c:v>&lt;2016</c:v>
                </c:pt>
                <c:pt idx="1">
                  <c:v>2016-2018</c:v>
                </c:pt>
                <c:pt idx="2">
                  <c:v>2019-2020</c:v>
                </c:pt>
                <c:pt idx="3">
                  <c:v>2021-2022</c:v>
                </c:pt>
                <c:pt idx="4">
                  <c:v>2023</c:v>
                </c:pt>
              </c:strCache>
            </c:strRef>
          </c:cat>
          <c:val>
            <c:numRef>
              <c:f>'Haut-Rhin'!$E$35:$E$39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2C8F-4943-AB41-792122C783AA}"/>
            </c:ext>
          </c:extLst>
        </c:ser>
        <c:ser>
          <c:idx val="3"/>
          <c:order val="3"/>
          <c:tx>
            <c:strRef>
              <c:f>'Haut-Rhin'!$F$34</c:f>
              <c:strCache>
                <c:ptCount val="1"/>
                <c:pt idx="0">
                  <c:v>Industrielle</c:v>
                </c:pt>
              </c:strCache>
            </c:strRef>
          </c:tx>
          <c:spPr>
            <a:solidFill>
              <a:srgbClr val="FDCF4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'Haut-Rhin'!$B$35:$B$39</c:f>
              <c:strCache>
                <c:ptCount val="5"/>
                <c:pt idx="0">
                  <c:v>&lt;2016</c:v>
                </c:pt>
                <c:pt idx="1">
                  <c:v>2016-2018</c:v>
                </c:pt>
                <c:pt idx="2">
                  <c:v>2019-2020</c:v>
                </c:pt>
                <c:pt idx="3">
                  <c:v>2021-2022</c:v>
                </c:pt>
                <c:pt idx="4">
                  <c:v>2023</c:v>
                </c:pt>
              </c:strCache>
            </c:strRef>
          </c:cat>
          <c:val>
            <c:numRef>
              <c:f>'Haut-Rhin'!$F$35:$F$39</c:f>
              <c:numCache>
                <c:formatCode>General</c:formatCode>
                <c:ptCount val="5"/>
                <c:pt idx="0">
                  <c:v>1</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2C8F-4943-AB41-792122C783AA}"/>
            </c:ext>
          </c:extLst>
        </c:ser>
        <c:ser>
          <c:idx val="4"/>
          <c:order val="4"/>
          <c:tx>
            <c:strRef>
              <c:f>'Haut-Rhin'!$G$34</c:f>
              <c:strCache>
                <c:ptCount val="1"/>
                <c:pt idx="0">
                  <c:v>STEP</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'Haut-Rhin'!$B$35:$B$39</c:f>
              <c:strCache>
                <c:ptCount val="5"/>
                <c:pt idx="0">
                  <c:v>&lt;2016</c:v>
                </c:pt>
                <c:pt idx="1">
                  <c:v>2016-2018</c:v>
                </c:pt>
                <c:pt idx="2">
                  <c:v>2019-2020</c:v>
                </c:pt>
                <c:pt idx="3">
                  <c:v>2021-2022</c:v>
                </c:pt>
                <c:pt idx="4">
                  <c:v>2023</c:v>
                </c:pt>
              </c:strCache>
            </c:strRef>
          </c:cat>
          <c:val>
            <c:numRef>
              <c:f>'Haut-Rhin'!$G$35:$G$39</c:f>
              <c:numCache>
                <c:formatCode>General</c:formatCode>
                <c:ptCount val="5"/>
                <c:pt idx="0">
                  <c:v>3</c:v>
                </c:pt>
                <c:pt idx="1">
                  <c:v>0</c:v>
                </c:pt>
                <c:pt idx="2">
                  <c:v>0</c:v>
                </c:pt>
                <c:pt idx="3">
                  <c:v>0</c:v>
                </c:pt>
                <c:pt idx="4">
                  <c:v>0</c:v>
                </c:pt>
              </c:numCache>
            </c:numRef>
          </c:val>
          <c:extLst>
            <c:ext xmlns:c16="http://schemas.microsoft.com/office/drawing/2014/chart" uri="{C3380CC4-5D6E-409C-BE32-E72D297353CC}">
              <c16:uniqueId val="{00000004-2C8F-4943-AB41-792122C783AA}"/>
            </c:ext>
          </c:extLst>
        </c:ser>
        <c:ser>
          <c:idx val="5"/>
          <c:order val="5"/>
          <c:tx>
            <c:strRef>
              <c:f>'Haut-Rhin'!$H$34</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'Haut-Rhin'!$B$35:$B$39</c:f>
              <c:strCache>
                <c:ptCount val="5"/>
                <c:pt idx="0">
                  <c:v>&lt;2016</c:v>
                </c:pt>
                <c:pt idx="1">
                  <c:v>2016-2018</c:v>
                </c:pt>
                <c:pt idx="2">
                  <c:v>2019-2020</c:v>
                </c:pt>
                <c:pt idx="3">
                  <c:v>2021-2022</c:v>
                </c:pt>
                <c:pt idx="4">
                  <c:v>2023</c:v>
                </c:pt>
              </c:strCache>
            </c:strRef>
          </c:cat>
          <c:val>
            <c:numRef>
              <c:f>'Haut-Rhin'!$H$35:$H$39</c:f>
              <c:numCache>
                <c:formatCode>General</c:formatCode>
                <c:ptCount val="5"/>
                <c:pt idx="0">
                  <c:v>6</c:v>
                </c:pt>
                <c:pt idx="1">
                  <c:v>0</c:v>
                </c:pt>
                <c:pt idx="2">
                  <c:v>0</c:v>
                </c:pt>
                <c:pt idx="3">
                  <c:v>3</c:v>
                </c:pt>
                <c:pt idx="4">
                  <c:v>1</c:v>
                </c:pt>
              </c:numCache>
            </c:numRef>
          </c:val>
          <c:extLst>
            <c:ext xmlns:c16="http://schemas.microsoft.com/office/drawing/2014/chart" uri="{C3380CC4-5D6E-409C-BE32-E72D297353CC}">
              <c16:uniqueId val="{00000005-2C8F-4943-AB41-792122C783AA}"/>
            </c:ext>
          </c:extLst>
        </c:ser>
        <c:dLbls>
          <c:dLblPos val="ctr"/>
          <c:showLegendKey val="0"/>
          <c:showVal val="1"/>
          <c:showCatName val="0"/>
          <c:showSerName val="0"/>
          <c:showPercent val="0"/>
          <c:showBubbleSize val="0"/>
        </c:dLbls>
        <c:gapWidth val="150"/>
        <c:overlap val="100"/>
        <c:axId val="1913321168"/>
        <c:axId val="1772606064"/>
        <c:extLst/>
      </c:barChart>
      <c:catAx>
        <c:axId val="1913321168"/>
        <c:scaling>
          <c:orientation val="minMax"/>
        </c:scaling>
        <c:delete val="0"/>
        <c:axPos val="b"/>
        <c:numFmt formatCode="General" sourceLinked="1"/>
        <c:majorTickMark val="none"/>
        <c:minorTickMark val="none"/>
        <c:tickLblPos val="nextTo"/>
        <c:spPr>
          <a:noFill/>
          <a:ln w="9525" cap="flat" cmpd="sng" algn="ctr">
            <a:solidFill>
              <a:srgbClr val="B2B2B2"/>
            </a:solidFill>
            <a:round/>
          </a:ln>
          <a:effectLst/>
        </c:spPr>
        <c:txPr>
          <a:bodyPr rot="-180000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772606064"/>
        <c:crosses val="autoZero"/>
        <c:auto val="1"/>
        <c:lblAlgn val="ctr"/>
        <c:lblOffset val="100"/>
        <c:noMultiLvlLbl val="0"/>
      </c:catAx>
      <c:valAx>
        <c:axId val="1772606064"/>
        <c:scaling>
          <c:orientation val="minMax"/>
          <c:max val="15"/>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913321168"/>
        <c:crosses val="autoZero"/>
        <c:crossBetween val="between"/>
        <c:majorUnit val="2"/>
      </c:valAx>
      <c:spPr>
        <a:noFill/>
        <a:ln>
          <a:noFill/>
        </a:ln>
        <a:effectLst/>
      </c:spPr>
    </c:plotArea>
    <c:legend>
      <c:legendPos val="r"/>
      <c:legendEntry>
        <c:idx val="0"/>
        <c:txPr>
          <a:bodyPr rot="0" spcFirstLastPara="1" vertOverflow="ellipsis" vert="horz" wrap="square" anchor="ctr" anchorCtr="1"/>
          <a:lstStyle/>
          <a:p>
            <a:pPr>
              <a:defRPr sz="11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5173110441163817"/>
          <c:y val="0.24089070529510465"/>
          <c:w val="0.33061618789331793"/>
          <c:h val="0.5699367238413836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FDCF41"/>
          </a:solidFill>
          <a:ln w="19050">
            <a:solidFill>
              <a:schemeClr val="lt1"/>
            </a:solidFill>
          </a:ln>
          <a:effectLst/>
        </c:spPr>
        <c:dLbl>
          <c:idx val="0"/>
          <c:layout>
            <c:manualLayout>
              <c:x val="-0.1027777777777778"/>
              <c:y val="-0.1203703703703704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2"/>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3"/>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4"/>
        <c:spPr>
          <a:solidFill>
            <a:srgbClr val="FF8D7E"/>
          </a:solidFill>
          <a:ln w="19050">
            <a:solidFill>
              <a:schemeClr val="lt1"/>
            </a:solidFill>
          </a:ln>
          <a:effectLst/>
        </c:spPr>
        <c:dLbl>
          <c:idx val="0"/>
          <c:layout>
            <c:manualLayout>
              <c:x val="-0.18472222222222226"/>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3797222222222223"/>
                  <c:h val="0.18409740449110529"/>
                </c:manualLayout>
              </c15:layout>
            </c:ext>
          </c:extLst>
        </c:dLbl>
      </c:pivotFmt>
      <c:pivotFmt>
        <c:idx val="5"/>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8"/>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9"/>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0.35002153910244921"/>
          <c:y val="0.2539274936709574"/>
          <c:w val="0.30895390530902861"/>
          <c:h val="0.56153487313544503"/>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B17A-4084-ABD8-99199C2B6E77}"/>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B17A-4084-ABD8-99199C2B6E77}"/>
              </c:ext>
            </c:extLst>
          </c:dPt>
          <c:dPt>
            <c:idx val="2"/>
            <c:bubble3D val="0"/>
            <c:spPr>
              <a:solidFill>
                <a:schemeClr val="bg2"/>
              </a:solidFill>
              <a:ln w="19050">
                <a:solidFill>
                  <a:schemeClr val="lt1"/>
                </a:solidFill>
              </a:ln>
              <a:effectLst/>
            </c:spPr>
            <c:extLst>
              <c:ext xmlns:c16="http://schemas.microsoft.com/office/drawing/2014/chart" uri="{C3380CC4-5D6E-409C-BE32-E72D297353CC}">
                <c16:uniqueId val="{00000005-B17A-4084-ABD8-99199C2B6E77}"/>
              </c:ext>
            </c:extLst>
          </c:dPt>
          <c:dPt>
            <c:idx val="3"/>
            <c:bubble3D val="0"/>
            <c:spPr>
              <a:solidFill>
                <a:srgbClr val="FDCF41"/>
              </a:solidFill>
              <a:ln w="19050">
                <a:solidFill>
                  <a:schemeClr val="lt1"/>
                </a:solidFill>
              </a:ln>
              <a:effectLst/>
            </c:spPr>
            <c:extLst>
              <c:ext xmlns:c16="http://schemas.microsoft.com/office/drawing/2014/chart" uri="{C3380CC4-5D6E-409C-BE32-E72D297353CC}">
                <c16:uniqueId val="{00000007-B17A-4084-ABD8-99199C2B6E77}"/>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B17A-4084-ABD8-99199C2B6E77}"/>
              </c:ext>
            </c:extLst>
          </c:dPt>
          <c:dLbls>
            <c:dLbl>
              <c:idx val="0"/>
              <c:layout>
                <c:manualLayout>
                  <c:x val="0.15757284702349061"/>
                  <c:y val="0.15783503354220785"/>
                </c:manualLayout>
              </c:layout>
              <c:tx>
                <c:rich>
                  <a:bodyPr/>
                  <a:lstStyle/>
                  <a:p>
                    <a:fld id="{8FC7A2DB-9789-4AF6-9812-954C063B8C1F}" type="CATEGORYNAME">
                      <a:rPr lang="en-US" b="1"/>
                      <a:pPr/>
                      <a:t>[NOM DE CATÉGORIE]</a:t>
                    </a:fld>
                    <a:r>
                      <a:rPr lang="en-US" baseline="0"/>
                      <a:t>
</a:t>
                    </a:r>
                    <a:fld id="{45BC05C4-0315-4455-968F-1BDB8BB19107}" type="VALUE">
                      <a:rPr lang="en-US" baseline="0"/>
                      <a:pPr/>
                      <a:t>[VALEUR]</a:t>
                    </a:fld>
                    <a:r>
                      <a:rPr lang="en-US" baseline="0"/>
                      <a:t>
</a:t>
                    </a:r>
                    <a:fld id="{D1EEAFDD-C38D-4B02-A5C8-AE5E33E2593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B17A-4084-ABD8-99199C2B6E77}"/>
                </c:ext>
              </c:extLst>
            </c:dLbl>
            <c:dLbl>
              <c:idx val="1"/>
              <c:layout>
                <c:manualLayout>
                  <c:x val="-0.19080344967234297"/>
                  <c:y val="0.15550262040987664"/>
                </c:manualLayout>
              </c:layout>
              <c:tx>
                <c:rich>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fld id="{B1B08C83-DED2-4F88-B35A-9244EC23B164}" type="CATEGORYNAME">
                      <a:rPr lang="en-US" b="1"/>
                      <a:pPr>
                        <a:defRPr sz="1050">
                          <a:solidFill>
                            <a:schemeClr val="tx1"/>
                          </a:solidFill>
                        </a:defRPr>
                      </a:pPr>
                      <a:t>[NOM DE CATÉGORIE]</a:t>
                    </a:fld>
                    <a:r>
                      <a:rPr lang="en-US" baseline="0"/>
                      <a:t>
</a:t>
                    </a:r>
                    <a:fld id="{F8D3604B-8D6C-4EF9-962E-CC07AF27FF04}" type="VALUE">
                      <a:rPr lang="en-US" baseline="0"/>
                      <a:pPr>
                        <a:defRPr sz="1050">
                          <a:solidFill>
                            <a:schemeClr val="tx1"/>
                          </a:solidFill>
                        </a:defRPr>
                      </a:pPr>
                      <a:t>[VALEUR]</a:t>
                    </a:fld>
                    <a:r>
                      <a:rPr lang="en-US" baseline="0"/>
                      <a:t>
</a:t>
                    </a:r>
                    <a:fld id="{59493FCE-E535-4612-B0DD-74679D5D43E1}" type="PERCENTAGE">
                      <a:rPr lang="en-US" baseline="0"/>
                      <a:pPr>
                        <a:defRPr sz="1050">
                          <a:solidFill>
                            <a:schemeClr val="tx1"/>
                          </a:solidFill>
                        </a:defRPr>
                      </a:pPr>
                      <a:t>[POURCENTAGE]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39143683485260355"/>
                      <c:h val="0.25232239933732709"/>
                    </c:manualLayout>
                  </c15:layout>
                  <c15:dlblFieldTable/>
                  <c15:showDataLabelsRange val="0"/>
                </c:ext>
                <c:ext xmlns:c16="http://schemas.microsoft.com/office/drawing/2014/chart" uri="{C3380CC4-5D6E-409C-BE32-E72D297353CC}">
                  <c16:uniqueId val="{00000003-B17A-4084-ABD8-99199C2B6E77}"/>
                </c:ext>
              </c:extLst>
            </c:dLbl>
            <c:dLbl>
              <c:idx val="2"/>
              <c:layout>
                <c:manualLayout>
                  <c:x val="0.40804597701149425"/>
                  <c:y val="-5.9391286082447106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B17A-4084-ABD8-99199C2B6E77}"/>
                </c:ext>
              </c:extLst>
            </c:dLbl>
            <c:dLbl>
              <c:idx val="3"/>
              <c:layout>
                <c:manualLayout>
                  <c:x val="-0.15248932449068461"/>
                  <c:y val="-0.10624636499241355"/>
                </c:manualLayout>
              </c:layout>
              <c:tx>
                <c:rich>
                  <a:bodyPr/>
                  <a:lstStyle/>
                  <a:p>
                    <a:fld id="{35B01B49-9A3A-4CD5-A1F5-6A5483BE79E5}" type="CATEGORYNAME">
                      <a:rPr lang="en-US" b="1">
                        <a:solidFill>
                          <a:schemeClr val="tx1"/>
                        </a:solidFill>
                      </a:rPr>
                      <a:pPr/>
                      <a:t>[NOM DE CATÉGORIE]</a:t>
                    </a:fld>
                    <a:r>
                      <a:rPr lang="en-US" baseline="0">
                        <a:solidFill>
                          <a:schemeClr val="tx1"/>
                        </a:solidFill>
                      </a:rPr>
                      <a:t>
</a:t>
                    </a:r>
                    <a:fld id="{8EDA106A-25FD-4119-8C30-1747BC8F478C}" type="VALUE">
                      <a:rPr lang="en-US" baseline="0">
                        <a:solidFill>
                          <a:schemeClr val="tx1"/>
                        </a:solidFill>
                      </a:rPr>
                      <a:pPr/>
                      <a:t>[VALEUR]</a:t>
                    </a:fld>
                    <a:r>
                      <a:rPr lang="en-US" baseline="0">
                        <a:solidFill>
                          <a:schemeClr val="tx1"/>
                        </a:solidFill>
                      </a:rPr>
                      <a:t>
</a:t>
                    </a:r>
                    <a:fld id="{2BB41481-00D9-4E3C-8E4D-FFDFBEBC3E12}" type="PERCENTAGE">
                      <a:rPr lang="en-US" baseline="0">
                        <a:solidFill>
                          <a:schemeClr val="tx1"/>
                        </a:solidFill>
                      </a:rPr>
                      <a:pPr/>
                      <a:t>[POURCENTAGE]</a:t>
                    </a:fld>
                    <a:endParaRPr lang="en-US" baseline="0">
                      <a:solidFill>
                        <a:schemeClr val="tx1"/>
                      </a:solidFill>
                    </a:endParaRPr>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B17A-4084-ABD8-99199C2B6E77}"/>
                </c:ext>
              </c:extLst>
            </c:dLbl>
            <c:dLbl>
              <c:idx val="4"/>
              <c:layout>
                <c:manualLayout>
                  <c:x val="0.14637856977742258"/>
                  <c:y val="-9.8581405744553693E-2"/>
                </c:manualLayout>
              </c:layout>
              <c:tx>
                <c:rich>
                  <a:bodyPr/>
                  <a:lstStyle/>
                  <a:p>
                    <a:fld id="{F8085DBA-C28B-4365-BC13-06DC282270BA}" type="CATEGORYNAME">
                      <a:rPr lang="en-US" b="1">
                        <a:solidFill>
                          <a:schemeClr val="tx1"/>
                        </a:solidFill>
                      </a:rPr>
                      <a:pPr/>
                      <a:t>[NOM DE CATÉGORIE]</a:t>
                    </a:fld>
                    <a:r>
                      <a:rPr lang="en-US" baseline="0">
                        <a:solidFill>
                          <a:schemeClr val="tx1"/>
                        </a:solidFill>
                      </a:rPr>
                      <a:t>
</a:t>
                    </a:r>
                    <a:fld id="{DC584986-5152-4AFB-BEAD-8D60B5E1CC7D}" type="VALUE">
                      <a:rPr lang="en-US" baseline="0">
                        <a:solidFill>
                          <a:schemeClr val="tx1"/>
                        </a:solidFill>
                      </a:rPr>
                      <a:pPr/>
                      <a:t>[VALEUR]</a:t>
                    </a:fld>
                    <a:r>
                      <a:rPr lang="en-US" baseline="0">
                        <a:solidFill>
                          <a:schemeClr val="tx1"/>
                        </a:solidFill>
                      </a:rPr>
                      <a:t>
</a:t>
                    </a:r>
                    <a:fld id="{B962E783-3F0D-4835-B81F-0F57186ABDAE}" type="PERCENTAGE">
                      <a:rPr lang="en-US" baseline="0">
                        <a:solidFill>
                          <a:schemeClr val="tx1"/>
                        </a:solidFill>
                      </a:rPr>
                      <a:pPr/>
                      <a:t>[POURCENTAGE]</a:t>
                    </a:fld>
                    <a:endParaRPr lang="en-US" baseline="0">
                      <a:solidFill>
                        <a:schemeClr val="tx1"/>
                      </a:solidFill>
                    </a:endParaRPr>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B17A-4084-ABD8-99199C2B6E77}"/>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'Haut-Rhin'!$A$44:$A$48</c:f>
              <c:strCache>
                <c:ptCount val="5"/>
                <c:pt idx="0">
                  <c:v>À la ferme</c:v>
                </c:pt>
                <c:pt idx="1">
                  <c:v>Centralisée/Territoriale</c:v>
                </c:pt>
                <c:pt idx="2">
                  <c:v>Couverture de fosse</c:v>
                </c:pt>
                <c:pt idx="3">
                  <c:v>Industrie</c:v>
                </c:pt>
                <c:pt idx="4">
                  <c:v>Station d'épuration</c:v>
                </c:pt>
              </c:strCache>
            </c:strRef>
          </c:cat>
          <c:val>
            <c:numRef>
              <c:f>'Haut-Rhin'!$B$44:$B$48</c:f>
              <c:numCache>
                <c:formatCode>#\ ##0" t"</c:formatCode>
                <c:ptCount val="5"/>
                <c:pt idx="0">
                  <c:v>82566</c:v>
                </c:pt>
                <c:pt idx="1">
                  <c:v>44048</c:v>
                </c:pt>
                <c:pt idx="2">
                  <c:v>0</c:v>
                </c:pt>
                <c:pt idx="3">
                  <c:v>77605.53</c:v>
                </c:pt>
                <c:pt idx="4">
                  <c:v>128547.11</c:v>
                </c:pt>
              </c:numCache>
            </c:numRef>
          </c:val>
          <c:extLst>
            <c:ext xmlns:c16="http://schemas.microsoft.com/office/drawing/2014/chart" uri="{C3380CC4-5D6E-409C-BE32-E72D297353CC}">
              <c16:uniqueId val="{0000000A-B17A-4084-ABD8-99199C2B6E77}"/>
            </c:ext>
          </c:extLst>
        </c:ser>
        <c:dLbls>
          <c:showLegendKey val="0"/>
          <c:showVal val="1"/>
          <c:showCatName val="0"/>
          <c:showSerName val="0"/>
          <c:showPercent val="0"/>
          <c:showBubbleSize val="0"/>
          <c:showLeaderLines val="0"/>
        </c:dLbls>
        <c:firstSliceAng val="108"/>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99982795552206"/>
          <c:y val="0"/>
          <c:w val="0.72343998484228822"/>
          <c:h val="1"/>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B5A-4163-8A50-8AE166AF6CD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5A-4163-8A50-8AE166AF6CD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B5A-4163-8A50-8AE166AF6CD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B5A-4163-8A50-8AE166AF6CD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B5A-4163-8A50-8AE166AF6CD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B5A-4163-8A50-8AE166AF6CD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B5A-4163-8A50-8AE166AF6CDE}"/>
              </c:ext>
            </c:extLst>
          </c:dPt>
          <c:dLbls>
            <c:dLbl>
              <c:idx val="0"/>
              <c:layout>
                <c:manualLayout>
                  <c:x val="-0.16766138653349488"/>
                  <c:y val="-7.7863475286010328E-2"/>
                </c:manualLayout>
              </c:layout>
              <c:tx>
                <c:rich>
                  <a:bodyPr/>
                  <a:lstStyle/>
                  <a:p>
                    <a:fld id="{EFDF5460-8366-4007-AAE1-74DD2E0F8DED}" type="CATEGORYNAME">
                      <a:rPr lang="en-US" b="1"/>
                      <a:pPr/>
                      <a:t>[NOM DE CATÉGORIE]</a:t>
                    </a:fld>
                    <a:endParaRPr lang="en-US" b="1" baseline="0"/>
                  </a:p>
                  <a:p>
                    <a:fld id="{0AFE0473-D135-47C7-8D02-1E9711D6F521}"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1B5A-4163-8A50-8AE166AF6CDE}"/>
                </c:ext>
              </c:extLst>
            </c:dLbl>
            <c:dLbl>
              <c:idx val="1"/>
              <c:layout>
                <c:manualLayout>
                  <c:x val="0.14265924994516671"/>
                  <c:y val="-0.29198803232253873"/>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5897789783332575"/>
                      <c:h val="0.30298650366428376"/>
                    </c:manualLayout>
                  </c15:layout>
                </c:ext>
                <c:ext xmlns:c16="http://schemas.microsoft.com/office/drawing/2014/chart" uri="{C3380CC4-5D6E-409C-BE32-E72D297353CC}">
                  <c16:uniqueId val="{00000003-1B5A-4163-8A50-8AE166AF6CDE}"/>
                </c:ext>
              </c:extLst>
            </c:dLbl>
            <c:dLbl>
              <c:idx val="2"/>
              <c:layout>
                <c:manualLayout>
                  <c:x val="0.19119280920486256"/>
                  <c:y val="-0.29198803232253878"/>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B5A-4163-8A50-8AE166AF6CDE}"/>
                </c:ext>
              </c:extLst>
            </c:dLbl>
            <c:dLbl>
              <c:idx val="3"/>
              <c:layout>
                <c:manualLayout>
                  <c:x val="0.19413423703878355"/>
                  <c:y val="-0.27901078644153704"/>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B5A-4163-8A50-8AE166AF6CDE}"/>
                </c:ext>
              </c:extLst>
            </c:dLbl>
            <c:dLbl>
              <c:idx val="4"/>
              <c:layout>
                <c:manualLayout>
                  <c:x val="0.23825565454759787"/>
                  <c:y val="-0.29198803232253873"/>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B5A-4163-8A50-8AE166AF6CDE}"/>
                </c:ext>
              </c:extLst>
            </c:dLbl>
            <c:dLbl>
              <c:idx val="5"/>
              <c:layout>
                <c:manualLayout>
                  <c:x val="0.16766138653349488"/>
                  <c:y val="-6.4886229405008607E-3"/>
                </c:manualLayout>
              </c:layout>
              <c:tx>
                <c:rich>
                  <a:bodyPr/>
                  <a:lstStyle/>
                  <a:p>
                    <a:fld id="{34552021-41BE-4881-8270-415E068CF67D}" type="CATEGORYNAME">
                      <a:rPr lang="en-US" b="1"/>
                      <a:pPr/>
                      <a:t>[NOM DE CATÉGORIE]</a:t>
                    </a:fld>
                    <a:endParaRPr lang="en-US" b="1" baseline="0"/>
                  </a:p>
                  <a:p>
                    <a:fld id="{344486CA-755C-490A-8293-277D0391F628}"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1B5A-4163-8A50-8AE166AF6CDE}"/>
                </c:ext>
              </c:extLst>
            </c:dLbl>
            <c:dLbl>
              <c:idx val="6"/>
              <c:layout>
                <c:manualLayout>
                  <c:x val="0.16766138653349477"/>
                  <c:y val="0.14923832763151978"/>
                </c:manualLayout>
              </c:layout>
              <c:tx>
                <c:rich>
                  <a:bodyPr/>
                  <a:lstStyle/>
                  <a:p>
                    <a:fld id="{67F804B9-34CE-4D19-998E-60422DC4F52D}" type="CATEGORYNAME">
                      <a:rPr lang="en-US" b="1"/>
                      <a:pPr/>
                      <a:t>[NOM DE CATÉGORIE]</a:t>
                    </a:fld>
                    <a:endParaRPr lang="en-US" b="1" baseline="0"/>
                  </a:p>
                  <a:p>
                    <a:fld id="{7FCBD030-D4F3-4CAD-841B-EC22D7511747}"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1B5A-4163-8A50-8AE166AF6CDE}"/>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Ardennes!$A$111:$A$117</c:f>
              <c:strCache>
                <c:ptCount val="7"/>
                <c:pt idx="0">
                  <c:v>Epandage</c:v>
                </c:pt>
                <c:pt idx="1">
                  <c:v>Compostage</c:v>
                </c:pt>
                <c:pt idx="2">
                  <c:v>STEP</c:v>
                </c:pt>
                <c:pt idx="3">
                  <c:v>Incinération</c:v>
                </c:pt>
                <c:pt idx="4">
                  <c:v>Valorisation matière</c:v>
                </c:pt>
                <c:pt idx="5">
                  <c:v>Stockage</c:v>
                </c:pt>
                <c:pt idx="6">
                  <c:v>Autre ou non précisé</c:v>
                </c:pt>
              </c:strCache>
            </c:strRef>
          </c:cat>
          <c:val>
            <c:numRef>
              <c:f>Ardennes!$C$111:$C$117</c:f>
              <c:numCache>
                <c:formatCode>0%</c:formatCode>
                <c:ptCount val="7"/>
                <c:pt idx="0">
                  <c:v>0.91830941953355893</c:v>
                </c:pt>
                <c:pt idx="1">
                  <c:v>0</c:v>
                </c:pt>
                <c:pt idx="2">
                  <c:v>0</c:v>
                </c:pt>
                <c:pt idx="3">
                  <c:v>0</c:v>
                </c:pt>
                <c:pt idx="4">
                  <c:v>0</c:v>
                </c:pt>
                <c:pt idx="5">
                  <c:v>5.7305332566010864E-2</c:v>
                </c:pt>
                <c:pt idx="6">
                  <c:v>2.4385247900430156E-2</c:v>
                </c:pt>
              </c:numCache>
            </c:numRef>
          </c:val>
          <c:extLst>
            <c:ext xmlns:c16="http://schemas.microsoft.com/office/drawing/2014/chart" uri="{C3380CC4-5D6E-409C-BE32-E72D297353CC}">
              <c16:uniqueId val="{0000000E-1B5A-4163-8A50-8AE166AF6CDE}"/>
            </c:ext>
          </c:extLst>
        </c:ser>
        <c:dLbls>
          <c:showLegendKey val="0"/>
          <c:showVal val="1"/>
          <c:showCatName val="0"/>
          <c:showSerName val="0"/>
          <c:showPercent val="0"/>
          <c:showBubbleSize val="0"/>
          <c:showLeaderLines val="0"/>
        </c:dLbls>
        <c:firstSliceAng val="11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91074338446568"/>
          <c:y val="0.17260052669410869"/>
          <c:w val="0.35999547628264689"/>
          <c:h val="0.64705803783482807"/>
        </c:manualLayout>
      </c:layout>
      <c:doughnutChart>
        <c:varyColors val="1"/>
        <c:ser>
          <c:idx val="0"/>
          <c:order val="0"/>
          <c:dPt>
            <c:idx val="0"/>
            <c:bubble3D val="0"/>
            <c:spPr>
              <a:solidFill>
                <a:srgbClr val="DDDDDD"/>
              </a:solidFill>
              <a:ln>
                <a:noFill/>
              </a:ln>
              <a:effectLst/>
            </c:spPr>
            <c:extLst>
              <c:ext xmlns:c16="http://schemas.microsoft.com/office/drawing/2014/chart" uri="{C3380CC4-5D6E-409C-BE32-E72D297353CC}">
                <c16:uniqueId val="{00000001-8DC2-4E5B-B1C9-886D31F29DAC}"/>
              </c:ext>
            </c:extLst>
          </c:dPt>
          <c:dPt>
            <c:idx val="1"/>
            <c:bubble3D val="0"/>
            <c:spPr>
              <a:solidFill>
                <a:srgbClr val="C8D6A7"/>
              </a:solidFill>
              <a:ln>
                <a:noFill/>
              </a:ln>
              <a:effectLst/>
            </c:spPr>
            <c:extLst>
              <c:ext xmlns:c16="http://schemas.microsoft.com/office/drawing/2014/chart" uri="{C3380CC4-5D6E-409C-BE32-E72D297353CC}">
                <c16:uniqueId val="{00000003-8DC2-4E5B-B1C9-886D31F29DAC}"/>
              </c:ext>
            </c:extLst>
          </c:dPt>
          <c:dPt>
            <c:idx val="2"/>
            <c:bubble3D val="0"/>
            <c:spPr>
              <a:solidFill>
                <a:srgbClr val="80D5C6"/>
              </a:solidFill>
              <a:ln>
                <a:noFill/>
              </a:ln>
              <a:effectLst/>
            </c:spPr>
            <c:extLst>
              <c:ext xmlns:c16="http://schemas.microsoft.com/office/drawing/2014/chart" uri="{C3380CC4-5D6E-409C-BE32-E72D297353CC}">
                <c16:uniqueId val="{00000005-8DC2-4E5B-B1C9-886D31F29DAC}"/>
              </c:ext>
            </c:extLst>
          </c:dPt>
          <c:dPt>
            <c:idx val="3"/>
            <c:bubble3D val="0"/>
            <c:spPr>
              <a:solidFill>
                <a:srgbClr val="D1B4AC"/>
              </a:solidFill>
              <a:ln>
                <a:noFill/>
              </a:ln>
              <a:effectLst/>
            </c:spPr>
            <c:extLst>
              <c:ext xmlns:c16="http://schemas.microsoft.com/office/drawing/2014/chart" uri="{C3380CC4-5D6E-409C-BE32-E72D297353CC}">
                <c16:uniqueId val="{00000007-8DC2-4E5B-B1C9-886D31F29DAC}"/>
              </c:ext>
            </c:extLst>
          </c:dPt>
          <c:dPt>
            <c:idx val="4"/>
            <c:bubble3D val="0"/>
            <c:spPr>
              <a:solidFill>
                <a:srgbClr val="FEE7A0"/>
              </a:solidFill>
              <a:ln>
                <a:noFill/>
              </a:ln>
              <a:effectLst/>
            </c:spPr>
            <c:extLst>
              <c:ext xmlns:c16="http://schemas.microsoft.com/office/drawing/2014/chart" uri="{C3380CC4-5D6E-409C-BE32-E72D297353CC}">
                <c16:uniqueId val="{00000009-8DC2-4E5B-B1C9-886D31F29DAC}"/>
              </c:ext>
            </c:extLst>
          </c:dPt>
          <c:dPt>
            <c:idx val="5"/>
            <c:bubble3D val="0"/>
            <c:spPr>
              <a:solidFill>
                <a:srgbClr val="ABB8DF"/>
              </a:solidFill>
              <a:ln>
                <a:noFill/>
              </a:ln>
              <a:effectLst/>
            </c:spPr>
            <c:extLst>
              <c:ext xmlns:c16="http://schemas.microsoft.com/office/drawing/2014/chart" uri="{C3380CC4-5D6E-409C-BE32-E72D297353CC}">
                <c16:uniqueId val="{0000000B-8DC2-4E5B-B1C9-886D31F29DAC}"/>
              </c:ext>
            </c:extLst>
          </c:dPt>
          <c:dLbls>
            <c:dLbl>
              <c:idx val="0"/>
              <c:layout>
                <c:manualLayout>
                  <c:x val="5.1370209341122249E-2"/>
                  <c:y val="-0.1886009530882494"/>
                </c:manualLayout>
              </c:layout>
              <c:tx>
                <c:rich>
                  <a:bodyPr/>
                  <a:lstStyle/>
                  <a:p>
                    <a:fld id="{5CD71F52-A9AB-45A7-98EF-9FCE267CA140}" type="CATEGORYNAME">
                      <a:rPr lang="en-US" b="1"/>
                      <a:pPr/>
                      <a:t>[NOM DE CATÉGORIE]</a:t>
                    </a:fld>
                    <a:r>
                      <a:rPr lang="en-US" baseline="0"/>
                      <a:t>
</a:t>
                    </a:r>
                    <a:fld id="{612B1CC8-18B9-4B1B-8B75-1959141E620F}" type="VALUE">
                      <a:rPr lang="en-US" baseline="0"/>
                      <a:pPr/>
                      <a:t>[VALEUR]</a:t>
                    </a:fld>
                    <a:r>
                      <a:rPr lang="en-US" baseline="0"/>
                      <a:t>
</a:t>
                    </a:r>
                    <a:fld id="{CCB4A041-E6A6-4B31-BC64-8604572CD1DE}"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8DC2-4E5B-B1C9-886D31F29DAC}"/>
                </c:ext>
              </c:extLst>
            </c:dLbl>
            <c:dLbl>
              <c:idx val="1"/>
              <c:layout>
                <c:manualLayout>
                  <c:x val="0.14543858694742481"/>
                  <c:y val="-9.1065469341399252E-2"/>
                </c:manualLayout>
              </c:layout>
              <c:tx>
                <c:rich>
                  <a:bodyPr/>
                  <a:lstStyle/>
                  <a:p>
                    <a:fld id="{682747F2-61B0-42F1-AF4D-D692C0B8566B}" type="CATEGORYNAME">
                      <a:rPr lang="en-US" b="1"/>
                      <a:pPr/>
                      <a:t>[NOM DE CATÉGORIE]</a:t>
                    </a:fld>
                    <a:r>
                      <a:rPr lang="en-US" baseline="0"/>
                      <a:t>
</a:t>
                    </a:r>
                    <a:fld id="{28BD71D4-A431-4F7C-94E6-F97D97EA6563}" type="VALUE">
                      <a:rPr lang="en-US" baseline="0"/>
                      <a:pPr/>
                      <a:t>[VALEUR]</a:t>
                    </a:fld>
                    <a:r>
                      <a:rPr lang="en-US" baseline="0"/>
                      <a:t>
</a:t>
                    </a:r>
                    <a:fld id="{3B6A7199-7F80-4CBE-A072-7F221820D34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8DC2-4E5B-B1C9-886D31F29DAC}"/>
                </c:ext>
              </c:extLst>
            </c:dLbl>
            <c:dLbl>
              <c:idx val="2"/>
              <c:layout>
                <c:manualLayout>
                  <c:x val="0.16221984165508929"/>
                  <c:y val="7.444530058235432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DE4EE49-C378-45E6-8AAC-4F5D2B43885D}" type="CATEGORYNAME">
                      <a:rPr lang="en-US" b="1"/>
                      <a:pPr>
                        <a:defRPr/>
                      </a:pPr>
                      <a:t>[NOM DE CATÉGORIE]</a:t>
                    </a:fld>
                    <a:r>
                      <a:rPr lang="en-US" baseline="0"/>
                      <a:t>
</a:t>
                    </a:r>
                    <a:fld id="{23F82B3A-803B-46A6-B83C-1F9C15FE4DC8}" type="VALUE">
                      <a:rPr lang="en-US" baseline="0"/>
                      <a:pPr>
                        <a:defRPr/>
                      </a:pPr>
                      <a:t>[VALEUR]</a:t>
                    </a:fld>
                    <a:r>
                      <a:rPr lang="en-US" baseline="0"/>
                      <a:t>
</a:t>
                    </a:r>
                    <a:fld id="{2EBACD87-686F-4075-8DB3-883EBF1AABED}"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1589785274704429"/>
                      <c:h val="0.30998918347330251"/>
                    </c:manualLayout>
                  </c15:layout>
                  <c15:dlblFieldTable/>
                  <c15:showDataLabelsRange val="0"/>
                </c:ext>
                <c:ext xmlns:c16="http://schemas.microsoft.com/office/drawing/2014/chart" uri="{C3380CC4-5D6E-409C-BE32-E72D297353CC}">
                  <c16:uniqueId val="{00000005-8DC2-4E5B-B1C9-886D31F29DAC}"/>
                </c:ext>
              </c:extLst>
            </c:dLbl>
            <c:dLbl>
              <c:idx val="3"/>
              <c:layout>
                <c:manualLayout>
                  <c:x val="0.10539170558335975"/>
                  <c:y val="0.18305105659322196"/>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E6E72DC-379A-446D-9A2D-30AE2443B43D}" type="CATEGORYNAME">
                      <a:rPr lang="en-US" b="1"/>
                      <a:pPr>
                        <a:defRPr/>
                      </a:pPr>
                      <a:t>[NOM DE CATÉGORIE]</a:t>
                    </a:fld>
                    <a:r>
                      <a:rPr lang="en-US" baseline="0"/>
                      <a:t>
</a:t>
                    </a:r>
                    <a:fld id="{1168208C-A127-4723-8695-03D85CF4D809}" type="VALUE">
                      <a:rPr lang="en-US" baseline="0"/>
                      <a:pPr>
                        <a:defRPr/>
                      </a:pPr>
                      <a:t>[VALEUR]</a:t>
                    </a:fld>
                    <a:r>
                      <a:rPr lang="en-US" baseline="0"/>
                      <a:t>
</a:t>
                    </a:r>
                    <a:fld id="{E9E08B8B-6B3B-4678-B1F9-F9EF7E531F5C}"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2192819660880772"/>
                      <c:h val="0.38581432922774112"/>
                    </c:manualLayout>
                  </c15:layout>
                  <c15:dlblFieldTable/>
                  <c15:showDataLabelsRange val="0"/>
                </c:ext>
                <c:ext xmlns:c16="http://schemas.microsoft.com/office/drawing/2014/chart" uri="{C3380CC4-5D6E-409C-BE32-E72D297353CC}">
                  <c16:uniqueId val="{00000007-8DC2-4E5B-B1C9-886D31F29DAC}"/>
                </c:ext>
              </c:extLst>
            </c:dLbl>
            <c:dLbl>
              <c:idx val="4"/>
              <c:layout>
                <c:manualLayout>
                  <c:x val="-0.1506151871348945"/>
                  <c:y val="0.1072675383794314"/>
                </c:manualLayout>
              </c:layout>
              <c:tx>
                <c:rich>
                  <a:bodyPr/>
                  <a:lstStyle/>
                  <a:p>
                    <a:fld id="{9D962CE4-D035-40AC-A9A1-0AB3371FB174}" type="CATEGORYNAME">
                      <a:rPr lang="en-US" b="1"/>
                      <a:pPr/>
                      <a:t>[NOM DE CATÉGORIE]</a:t>
                    </a:fld>
                    <a:r>
                      <a:rPr lang="en-US" baseline="0"/>
                      <a:t>
</a:t>
                    </a:r>
                    <a:fld id="{E1E42D6D-EE82-4D1F-B8B6-74E734C849EE}" type="VALUE">
                      <a:rPr lang="en-US" baseline="0"/>
                      <a:pPr/>
                      <a:t>[VALEUR]</a:t>
                    </a:fld>
                    <a:r>
                      <a:rPr lang="en-US" baseline="0"/>
                      <a:t>
</a:t>
                    </a:r>
                    <a:fld id="{90967DFC-908C-4E90-8C36-732DBFDF671A}"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27219382456147767"/>
                      <c:h val="0.25101405546041278"/>
                    </c:manualLayout>
                  </c15:layout>
                  <c15:dlblFieldTable/>
                  <c15:showDataLabelsRange val="0"/>
                </c:ext>
                <c:ext xmlns:c16="http://schemas.microsoft.com/office/drawing/2014/chart" uri="{C3380CC4-5D6E-409C-BE32-E72D297353CC}">
                  <c16:uniqueId val="{00000009-8DC2-4E5B-B1C9-886D31F29DAC}"/>
                </c:ext>
              </c:extLst>
            </c:dLbl>
            <c:dLbl>
              <c:idx val="5"/>
              <c:layout>
                <c:manualLayout>
                  <c:x val="-0.14088749588515251"/>
                  <c:y val="-7.1570512575995116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25FAF470-F1BD-46E0-A189-5BF7A2219694}" type="CATEGORYNAME">
                      <a:rPr lang="en-US" b="1">
                        <a:solidFill>
                          <a:schemeClr val="tx1"/>
                        </a:solidFill>
                      </a:rPr>
                      <a:pPr>
                        <a:defRPr>
                          <a:solidFill>
                            <a:schemeClr val="tx1"/>
                          </a:solidFill>
                        </a:defRPr>
                      </a:pPr>
                      <a:t>[NOM DE CATÉGORIE]</a:t>
                    </a:fld>
                    <a:r>
                      <a:rPr lang="en-US" baseline="0">
                        <a:solidFill>
                          <a:schemeClr val="tx1"/>
                        </a:solidFill>
                      </a:rPr>
                      <a:t>
</a:t>
                    </a:r>
                    <a:fld id="{8AA180F3-9F2C-47A0-AF7D-5FDEBE89E2CA}" type="VALUE">
                      <a:rPr lang="en-US" baseline="0">
                        <a:solidFill>
                          <a:schemeClr val="tx1"/>
                        </a:solidFill>
                      </a:rPr>
                      <a:pPr>
                        <a:defRPr>
                          <a:solidFill>
                            <a:schemeClr val="tx1"/>
                          </a:solidFill>
                        </a:defRPr>
                      </a:pPr>
                      <a:t>[VALEUR]</a:t>
                    </a:fld>
                    <a:r>
                      <a:rPr lang="en-US" baseline="0">
                        <a:solidFill>
                          <a:schemeClr val="tx1"/>
                        </a:solidFill>
                      </a:rPr>
                      <a:t>
</a:t>
                    </a:r>
                    <a:fld id="{CF8798BA-46D8-473F-BA3A-1FCC2510429E}" type="PERCENTAGE">
                      <a:rPr lang="en-US" baseline="0">
                        <a:solidFill>
                          <a:schemeClr val="tx1"/>
                        </a:solidFill>
                      </a:rPr>
                      <a:pPr>
                        <a:defRPr>
                          <a:solidFill>
                            <a:schemeClr val="tx1"/>
                          </a:solidFill>
                        </a:defRPr>
                      </a:pPr>
                      <a:t>[POURCENTAGE]</a:t>
                    </a:fld>
                    <a:endParaRPr lang="en-US" baseline="0">
                      <a:solidFill>
                        <a:schemeClr val="tx1"/>
                      </a:solidFill>
                    </a:endParaRPr>
                  </a:p>
                </c:rich>
              </c:tx>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8DC2-4E5B-B1C9-886D31F29DAC}"/>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'Haut-Rhin'!$I$44:$I$49</c:f>
              <c:strCache>
                <c:ptCount val="6"/>
                <c:pt idx="0">
                  <c:v>Autres déchets</c:v>
                </c:pt>
                <c:pt idx="1">
                  <c:v>Biodéchets</c:v>
                </c:pt>
                <c:pt idx="2">
                  <c:v>Matières végétales</c:v>
                </c:pt>
                <c:pt idx="3">
                  <c:v>Effluents d'élevage</c:v>
                </c:pt>
                <c:pt idx="4">
                  <c:v>Déchets Industriels</c:v>
                </c:pt>
                <c:pt idx="5">
                  <c:v>Boues de STEP</c:v>
                </c:pt>
              </c:strCache>
            </c:strRef>
          </c:cat>
          <c:val>
            <c:numRef>
              <c:f>'Haut-Rhin'!$J$44:$J$49</c:f>
              <c:numCache>
                <c:formatCode>#\ ##0" t"</c:formatCode>
                <c:ptCount val="6"/>
                <c:pt idx="0">
                  <c:v>1000</c:v>
                </c:pt>
                <c:pt idx="1">
                  <c:v>27989</c:v>
                </c:pt>
                <c:pt idx="2">
                  <c:v>16218</c:v>
                </c:pt>
                <c:pt idx="3">
                  <c:v>73469</c:v>
                </c:pt>
                <c:pt idx="4">
                  <c:v>85549.64</c:v>
                </c:pt>
                <c:pt idx="5">
                  <c:v>128541</c:v>
                </c:pt>
              </c:numCache>
            </c:numRef>
          </c:val>
          <c:extLst>
            <c:ext xmlns:c16="http://schemas.microsoft.com/office/drawing/2014/chart" uri="{C3380CC4-5D6E-409C-BE32-E72D297353CC}">
              <c16:uniqueId val="{0000000C-8DC2-4E5B-B1C9-886D31F29DAC}"/>
            </c:ext>
          </c:extLst>
        </c:ser>
        <c:dLbls>
          <c:showLegendKey val="0"/>
          <c:showVal val="1"/>
          <c:showCatName val="0"/>
          <c:showSerName val="0"/>
          <c:showPercent val="0"/>
          <c:showBubbleSize val="0"/>
          <c:showLeaderLines val="0"/>
        </c:dLbls>
        <c:firstSliceAng val="3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5598208332377"/>
          <c:y val="3.0733649333189287E-2"/>
          <c:w val="0.71609696161817549"/>
          <c:h val="0.85821999712441643"/>
        </c:manualLayout>
      </c:layout>
      <c:barChart>
        <c:barDir val="col"/>
        <c:grouping val="stacked"/>
        <c:varyColors val="0"/>
        <c:ser>
          <c:idx val="0"/>
          <c:order val="0"/>
          <c:tx>
            <c:strRef>
              <c:f>'Haut-Rhin'!$I$56</c:f>
              <c:strCache>
                <c:ptCount val="1"/>
                <c:pt idx="0">
                  <c:v>Autres déchets</c:v>
                </c:pt>
              </c:strCache>
            </c:strRef>
          </c:tx>
          <c:spPr>
            <a:solidFill>
              <a:srgbClr val="DDDDDD"/>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'Haut-Rhin'!$J$55:$M$55</c:f>
              <c:numCache>
                <c:formatCode>General</c:formatCode>
                <c:ptCount val="4"/>
                <c:pt idx="0">
                  <c:v>2020</c:v>
                </c:pt>
                <c:pt idx="1">
                  <c:v>2021</c:v>
                </c:pt>
                <c:pt idx="2">
                  <c:v>2022</c:v>
                </c:pt>
                <c:pt idx="3">
                  <c:v>2023</c:v>
                </c:pt>
              </c:numCache>
            </c:numRef>
          </c:cat>
          <c:val>
            <c:numRef>
              <c:f>'Haut-Rhin'!$J$56:$M$56</c:f>
              <c:numCache>
                <c:formatCode>#\ ##0" t"</c:formatCode>
                <c:ptCount val="4"/>
                <c:pt idx="0">
                  <c:v>0</c:v>
                </c:pt>
                <c:pt idx="1">
                  <c:v>0</c:v>
                </c:pt>
                <c:pt idx="2">
                  <c:v>2131</c:v>
                </c:pt>
                <c:pt idx="3">
                  <c:v>1000</c:v>
                </c:pt>
              </c:numCache>
            </c:numRef>
          </c:val>
          <c:extLst>
            <c:ext xmlns:c16="http://schemas.microsoft.com/office/drawing/2014/chart" uri="{C3380CC4-5D6E-409C-BE32-E72D297353CC}">
              <c16:uniqueId val="{00000000-5B0F-40D6-84E1-F6870E69F0EB}"/>
            </c:ext>
          </c:extLst>
        </c:ser>
        <c:ser>
          <c:idx val="1"/>
          <c:order val="1"/>
          <c:tx>
            <c:strRef>
              <c:f>'Haut-Rhin'!$I$57</c:f>
              <c:strCache>
                <c:ptCount val="1"/>
                <c:pt idx="0">
                  <c:v>Biodéchets</c:v>
                </c:pt>
              </c:strCache>
            </c:strRef>
          </c:tx>
          <c:spPr>
            <a:solidFill>
              <a:srgbClr val="C8D6A7"/>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'Haut-Rhin'!$J$55:$M$55</c:f>
              <c:numCache>
                <c:formatCode>General</c:formatCode>
                <c:ptCount val="4"/>
                <c:pt idx="0">
                  <c:v>2020</c:v>
                </c:pt>
                <c:pt idx="1">
                  <c:v>2021</c:v>
                </c:pt>
                <c:pt idx="2">
                  <c:v>2022</c:v>
                </c:pt>
                <c:pt idx="3">
                  <c:v>2023</c:v>
                </c:pt>
              </c:numCache>
            </c:numRef>
          </c:cat>
          <c:val>
            <c:numRef>
              <c:f>'Haut-Rhin'!$J$57:$M$57</c:f>
              <c:numCache>
                <c:formatCode>#\ ##0" t"</c:formatCode>
                <c:ptCount val="4"/>
                <c:pt idx="0">
                  <c:v>20984</c:v>
                </c:pt>
                <c:pt idx="1">
                  <c:v>23101</c:v>
                </c:pt>
                <c:pt idx="2">
                  <c:v>23958</c:v>
                </c:pt>
                <c:pt idx="3">
                  <c:v>27989</c:v>
                </c:pt>
              </c:numCache>
            </c:numRef>
          </c:val>
          <c:extLst>
            <c:ext xmlns:c16="http://schemas.microsoft.com/office/drawing/2014/chart" uri="{C3380CC4-5D6E-409C-BE32-E72D297353CC}">
              <c16:uniqueId val="{00000001-5B0F-40D6-84E1-F6870E69F0EB}"/>
            </c:ext>
          </c:extLst>
        </c:ser>
        <c:ser>
          <c:idx val="2"/>
          <c:order val="2"/>
          <c:tx>
            <c:strRef>
              <c:f>'Haut-Rhin'!$I$58</c:f>
              <c:strCache>
                <c:ptCount val="1"/>
                <c:pt idx="0">
                  <c:v>Matières végétales</c:v>
                </c:pt>
              </c:strCache>
            </c:strRef>
          </c:tx>
          <c:spPr>
            <a:solidFill>
              <a:srgbClr val="80D5C6"/>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'Haut-Rhin'!$J$55:$M$55</c:f>
              <c:numCache>
                <c:formatCode>General</c:formatCode>
                <c:ptCount val="4"/>
                <c:pt idx="0">
                  <c:v>2020</c:v>
                </c:pt>
                <c:pt idx="1">
                  <c:v>2021</c:v>
                </c:pt>
                <c:pt idx="2">
                  <c:v>2022</c:v>
                </c:pt>
                <c:pt idx="3">
                  <c:v>2023</c:v>
                </c:pt>
              </c:numCache>
            </c:numRef>
          </c:cat>
          <c:val>
            <c:numRef>
              <c:f>'Haut-Rhin'!$J$58:$M$58</c:f>
              <c:numCache>
                <c:formatCode>#\ ##0" t"</c:formatCode>
                <c:ptCount val="4"/>
                <c:pt idx="0">
                  <c:v>4100</c:v>
                </c:pt>
                <c:pt idx="1">
                  <c:v>9350</c:v>
                </c:pt>
                <c:pt idx="2">
                  <c:v>15415</c:v>
                </c:pt>
                <c:pt idx="3">
                  <c:v>16218</c:v>
                </c:pt>
              </c:numCache>
            </c:numRef>
          </c:val>
          <c:extLst>
            <c:ext xmlns:c16="http://schemas.microsoft.com/office/drawing/2014/chart" uri="{C3380CC4-5D6E-409C-BE32-E72D297353CC}">
              <c16:uniqueId val="{00000002-5B0F-40D6-84E1-F6870E69F0EB}"/>
            </c:ext>
          </c:extLst>
        </c:ser>
        <c:ser>
          <c:idx val="3"/>
          <c:order val="3"/>
          <c:tx>
            <c:strRef>
              <c:f>'Haut-Rhin'!$I$59</c:f>
              <c:strCache>
                <c:ptCount val="1"/>
                <c:pt idx="0">
                  <c:v>Effluents d'élevage</c:v>
                </c:pt>
              </c:strCache>
            </c:strRef>
          </c:tx>
          <c:spPr>
            <a:solidFill>
              <a:srgbClr val="D1B4A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'Haut-Rhin'!$J$55:$M$55</c:f>
              <c:numCache>
                <c:formatCode>General</c:formatCode>
                <c:ptCount val="4"/>
                <c:pt idx="0">
                  <c:v>2020</c:v>
                </c:pt>
                <c:pt idx="1">
                  <c:v>2021</c:v>
                </c:pt>
                <c:pt idx="2">
                  <c:v>2022</c:v>
                </c:pt>
                <c:pt idx="3">
                  <c:v>2023</c:v>
                </c:pt>
              </c:numCache>
            </c:numRef>
          </c:cat>
          <c:val>
            <c:numRef>
              <c:f>'Haut-Rhin'!$J$59:$M$59</c:f>
              <c:numCache>
                <c:formatCode>#\ ##0" t"</c:formatCode>
                <c:ptCount val="4"/>
                <c:pt idx="0">
                  <c:v>13205</c:v>
                </c:pt>
                <c:pt idx="1">
                  <c:v>63085</c:v>
                </c:pt>
                <c:pt idx="2">
                  <c:v>75163</c:v>
                </c:pt>
                <c:pt idx="3">
                  <c:v>73469</c:v>
                </c:pt>
              </c:numCache>
            </c:numRef>
          </c:val>
          <c:extLst>
            <c:ext xmlns:c16="http://schemas.microsoft.com/office/drawing/2014/chart" uri="{C3380CC4-5D6E-409C-BE32-E72D297353CC}">
              <c16:uniqueId val="{00000003-5B0F-40D6-84E1-F6870E69F0EB}"/>
            </c:ext>
          </c:extLst>
        </c:ser>
        <c:ser>
          <c:idx val="4"/>
          <c:order val="4"/>
          <c:tx>
            <c:strRef>
              <c:f>'Haut-Rhin'!$I$60</c:f>
              <c:strCache>
                <c:ptCount val="1"/>
                <c:pt idx="0">
                  <c:v>Déchets Industriels</c:v>
                </c:pt>
              </c:strCache>
            </c:strRef>
          </c:tx>
          <c:spPr>
            <a:solidFill>
              <a:srgbClr val="FEE7A0"/>
            </a:solidFill>
            <a:ln>
              <a:noFill/>
            </a:ln>
            <a:effectLst/>
          </c:spPr>
          <c:invertIfNegative val="0"/>
          <c:dLbls>
            <c:numFmt formatCode="#\ ###\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'Haut-Rhin'!$J$55:$M$55</c:f>
              <c:numCache>
                <c:formatCode>General</c:formatCode>
                <c:ptCount val="4"/>
                <c:pt idx="0">
                  <c:v>2020</c:v>
                </c:pt>
                <c:pt idx="1">
                  <c:v>2021</c:v>
                </c:pt>
                <c:pt idx="2">
                  <c:v>2022</c:v>
                </c:pt>
                <c:pt idx="3">
                  <c:v>2023</c:v>
                </c:pt>
              </c:numCache>
            </c:numRef>
          </c:cat>
          <c:val>
            <c:numRef>
              <c:f>'Haut-Rhin'!$J$60:$M$60</c:f>
              <c:numCache>
                <c:formatCode>#\ ##0" t"</c:formatCode>
                <c:ptCount val="4"/>
                <c:pt idx="0">
                  <c:v>114954</c:v>
                </c:pt>
                <c:pt idx="1">
                  <c:v>141558</c:v>
                </c:pt>
                <c:pt idx="2">
                  <c:v>109954</c:v>
                </c:pt>
                <c:pt idx="3">
                  <c:v>85549.64</c:v>
                </c:pt>
              </c:numCache>
            </c:numRef>
          </c:val>
          <c:extLst>
            <c:ext xmlns:c16="http://schemas.microsoft.com/office/drawing/2014/chart" uri="{C3380CC4-5D6E-409C-BE32-E72D297353CC}">
              <c16:uniqueId val="{00000004-5B0F-40D6-84E1-F6870E69F0EB}"/>
            </c:ext>
          </c:extLst>
        </c:ser>
        <c:ser>
          <c:idx val="5"/>
          <c:order val="5"/>
          <c:tx>
            <c:strRef>
              <c:f>'Haut-Rhin'!$I$61</c:f>
              <c:strCache>
                <c:ptCount val="1"/>
                <c:pt idx="0">
                  <c:v>Boues de STEP</c:v>
                </c:pt>
              </c:strCache>
            </c:strRef>
          </c:tx>
          <c:spPr>
            <a:solidFill>
              <a:srgbClr val="ABB8DF"/>
            </a:solidFill>
            <a:ln>
              <a:noFill/>
            </a:ln>
            <a:effectLst/>
          </c:spPr>
          <c:invertIfNegative val="0"/>
          <c:dLbls>
            <c:numFmt formatCode="#\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'Haut-Rhin'!$J$55:$M$55</c:f>
              <c:numCache>
                <c:formatCode>General</c:formatCode>
                <c:ptCount val="4"/>
                <c:pt idx="0">
                  <c:v>2020</c:v>
                </c:pt>
                <c:pt idx="1">
                  <c:v>2021</c:v>
                </c:pt>
                <c:pt idx="2">
                  <c:v>2022</c:v>
                </c:pt>
                <c:pt idx="3">
                  <c:v>2023</c:v>
                </c:pt>
              </c:numCache>
            </c:numRef>
          </c:cat>
          <c:val>
            <c:numRef>
              <c:f>'Haut-Rhin'!$J$61:$M$61</c:f>
              <c:numCache>
                <c:formatCode>#\ ##0" t"</c:formatCode>
                <c:ptCount val="4"/>
                <c:pt idx="0">
                  <c:v>180785</c:v>
                </c:pt>
                <c:pt idx="1">
                  <c:v>199273</c:v>
                </c:pt>
                <c:pt idx="2">
                  <c:v>156931</c:v>
                </c:pt>
                <c:pt idx="3">
                  <c:v>128541</c:v>
                </c:pt>
              </c:numCache>
            </c:numRef>
          </c:val>
          <c:extLst>
            <c:ext xmlns:c16="http://schemas.microsoft.com/office/drawing/2014/chart" uri="{C3380CC4-5D6E-409C-BE32-E72D297353CC}">
              <c16:uniqueId val="{00000005-5B0F-40D6-84E1-F6870E69F0EB}"/>
            </c:ext>
          </c:extLst>
        </c:ser>
        <c:ser>
          <c:idx val="6"/>
          <c:order val="6"/>
          <c:tx>
            <c:strRef>
              <c:f>'Haut-Rhin'!$I$62</c:f>
              <c:strCache>
                <c:ptCount val="1"/>
              </c:strCache>
            </c:strRef>
          </c:tx>
          <c:spPr>
            <a:no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'Haut-Rhin'!$J$55:$M$55</c:f>
              <c:numCache>
                <c:formatCode>General</c:formatCode>
                <c:ptCount val="4"/>
                <c:pt idx="0">
                  <c:v>2020</c:v>
                </c:pt>
                <c:pt idx="1">
                  <c:v>2021</c:v>
                </c:pt>
                <c:pt idx="2">
                  <c:v>2022</c:v>
                </c:pt>
                <c:pt idx="3">
                  <c:v>2023</c:v>
                </c:pt>
              </c:numCache>
            </c:numRef>
          </c:cat>
          <c:val>
            <c:numRef>
              <c:f>'Haut-Rhin'!$J$62:$M$62</c:f>
              <c:numCache>
                <c:formatCode>#\ ##0" t"</c:formatCode>
                <c:ptCount val="4"/>
                <c:pt idx="0">
                  <c:v>334028</c:v>
                </c:pt>
                <c:pt idx="1">
                  <c:v>436367</c:v>
                </c:pt>
                <c:pt idx="2">
                  <c:v>383552</c:v>
                </c:pt>
                <c:pt idx="3">
                  <c:v>332766.64</c:v>
                </c:pt>
              </c:numCache>
            </c:numRef>
          </c:val>
          <c:extLst>
            <c:ext xmlns:c16="http://schemas.microsoft.com/office/drawing/2014/chart" uri="{C3380CC4-5D6E-409C-BE32-E72D297353CC}">
              <c16:uniqueId val="{00000006-5B0F-40D6-84E1-F6870E69F0EB}"/>
            </c:ext>
          </c:extLst>
        </c:ser>
        <c:dLbls>
          <c:dLblPos val="ctr"/>
          <c:showLegendKey val="0"/>
          <c:showVal val="1"/>
          <c:showCatName val="0"/>
          <c:showSerName val="0"/>
          <c:showPercent val="0"/>
          <c:showBubbleSize val="0"/>
        </c:dLbls>
        <c:gapWidth val="70"/>
        <c:overlap val="100"/>
        <c:axId val="1184674767"/>
        <c:axId val="1184675727"/>
      </c:barChart>
      <c:catAx>
        <c:axId val="1184674767"/>
        <c:scaling>
          <c:orientation val="minMax"/>
        </c:scaling>
        <c:delete val="0"/>
        <c:axPos val="b"/>
        <c:numFmt formatCode="General" sourceLinked="1"/>
        <c:majorTickMark val="none"/>
        <c:minorTickMark val="none"/>
        <c:tickLblPos val="low"/>
        <c:spPr>
          <a:noFill/>
          <a:ln w="9525" cap="flat" cmpd="sng" algn="ctr">
            <a:solidFill>
              <a:srgbClr val="DDDDDD"/>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5727"/>
        <c:crosses val="autoZero"/>
        <c:auto val="1"/>
        <c:lblAlgn val="ctr"/>
        <c:lblOffset val="100"/>
        <c:noMultiLvlLbl val="0"/>
      </c:catAx>
      <c:valAx>
        <c:axId val="1184675727"/>
        <c:scaling>
          <c:orientation val="minMax"/>
          <c:max val="450000"/>
          <c:min val="0"/>
        </c:scaling>
        <c:delete val="0"/>
        <c:axPos val="l"/>
        <c:majorGridlines>
          <c:spPr>
            <a:ln w="9525" cap="flat" cmpd="sng" algn="ctr">
              <a:solidFill>
                <a:srgbClr val="DDDDDD"/>
              </a:solidFill>
              <a:round/>
            </a:ln>
            <a:effectLst/>
          </c:spPr>
        </c:majorGridlines>
        <c:numFmt formatCode="###\ ###\ ##0&quot; 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4767"/>
        <c:crosses val="autoZero"/>
        <c:crossBetween val="between"/>
      </c:valAx>
      <c:spPr>
        <a:noFill/>
        <a:ln>
          <a:noFill/>
        </a:ln>
        <a:effectLst/>
      </c:spPr>
    </c:plotArea>
    <c:legend>
      <c:legendPos val="r"/>
      <c:layout>
        <c:manualLayout>
          <c:xMode val="edge"/>
          <c:yMode val="edge"/>
          <c:x val="0.8230899319794146"/>
          <c:y val="0.14019527780077121"/>
          <c:w val="0.16844199769177429"/>
          <c:h val="0.505891992875623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46872848718967"/>
          <c:y val="9.0048670317375845E-2"/>
          <c:w val="0.52602895301758423"/>
          <c:h val="0.8483390815707354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9F-47FE-A727-89DF4264C4F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C9F-47FE-A727-89DF4264C4F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C9F-47FE-A727-89DF4264C4F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C9F-47FE-A727-89DF4264C4F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C9F-47FE-A727-89DF4264C4F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C9F-47FE-A727-89DF4264C4F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C9F-47FE-A727-89DF4264C4FC}"/>
              </c:ext>
            </c:extLst>
          </c:dPt>
          <c:dLbls>
            <c:dLbl>
              <c:idx val="0"/>
              <c:layout>
                <c:manualLayout>
                  <c:x val="-0.11182507769776281"/>
                  <c:y val="-0.25322148838174369"/>
                </c:manualLayout>
              </c:layout>
              <c:tx>
                <c:rich>
                  <a:bodyPr/>
                  <a:lstStyle/>
                  <a:p>
                    <a:fld id="{EFDF5460-8366-4007-AAE1-74DD2E0F8DED}" type="CATEGORYNAME">
                      <a:rPr lang="en-US" b="1"/>
                      <a:pPr/>
                      <a:t>[NOM DE CATÉGORIE]</a:t>
                    </a:fld>
                    <a:endParaRPr lang="en-US" b="1" baseline="0"/>
                  </a:p>
                  <a:p>
                    <a:fld id="{0AFE0473-D135-47C7-8D02-1E9711D6F521}"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BC9F-47FE-A727-89DF4264C4FC}"/>
                </c:ext>
              </c:extLst>
            </c:dLbl>
            <c:dLbl>
              <c:idx val="1"/>
              <c:layout>
                <c:manualLayout>
                  <c:x val="0.18674062310470332"/>
                  <c:y val="-2.1941573228265357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18B894E6-6851-4FBA-A296-0CA5B92884B1}" type="CATEGORYNAME">
                      <a:rPr lang="en-US" b="1">
                        <a:solidFill>
                          <a:schemeClr val="tx1"/>
                        </a:solidFill>
                      </a:rPr>
                      <a:pPr>
                        <a:defRPr sz="1050">
                          <a:solidFill>
                            <a:schemeClr val="tx1"/>
                          </a:solidFill>
                        </a:defRPr>
                      </a:pPr>
                      <a:t>[NOM DE CATÉGORIE]</a:t>
                    </a:fld>
                    <a:r>
                      <a:rPr lang="en-US" baseline="0">
                        <a:solidFill>
                          <a:schemeClr val="tx1"/>
                        </a:solidFill>
                      </a:rPr>
                      <a:t>
</a:t>
                    </a:r>
                    <a:fld id="{2B401F70-4775-4086-B407-F057F09BB1CE}" type="VALUE">
                      <a:rPr lang="en-US" baseline="0">
                        <a:solidFill>
                          <a:schemeClr val="tx1"/>
                        </a:solidFill>
                      </a:rPr>
                      <a:pPr>
                        <a:defRPr sz="1050">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5897789783332575"/>
                      <c:h val="0.30298650366428376"/>
                    </c:manualLayout>
                  </c15:layout>
                  <c15:dlblFieldTable/>
                  <c15:showDataLabelsRange val="0"/>
                </c:ext>
                <c:ext xmlns:c16="http://schemas.microsoft.com/office/drawing/2014/chart" uri="{C3380CC4-5D6E-409C-BE32-E72D297353CC}">
                  <c16:uniqueId val="{00000003-BC9F-47FE-A727-89DF4264C4FC}"/>
                </c:ext>
              </c:extLst>
            </c:dLbl>
            <c:dLbl>
              <c:idx val="2"/>
              <c:layout>
                <c:manualLayout>
                  <c:x val="-0.14676436919783234"/>
                  <c:y val="-0.13123632756668566"/>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63F2DC3F-A8B7-448A-8369-DA0FB61807E6}" type="CATEGORYNAME">
                      <a:rPr lang="en-US" b="1">
                        <a:solidFill>
                          <a:schemeClr val="bg1"/>
                        </a:solidFill>
                      </a:rPr>
                      <a:pPr>
                        <a:defRPr sz="1050">
                          <a:solidFill>
                            <a:schemeClr val="bg1"/>
                          </a:solidFill>
                        </a:defRPr>
                      </a:pPr>
                      <a:t>[NOM DE CATÉGORIE]</a:t>
                    </a:fld>
                    <a:r>
                      <a:rPr lang="en-US" baseline="0">
                        <a:solidFill>
                          <a:schemeClr val="bg1"/>
                        </a:solidFill>
                      </a:rPr>
                      <a:t>
</a:t>
                    </a:r>
                    <a:fld id="{949E9BBF-E5FE-4BD4-8CED-8DD8C7E510D0}"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BC9F-47FE-A727-89DF4264C4FC}"/>
                </c:ext>
              </c:extLst>
            </c:dLbl>
            <c:dLbl>
              <c:idx val="3"/>
              <c:layout>
                <c:manualLayout>
                  <c:x val="0.2205829709828851"/>
                  <c:y val="0.2233658573357386"/>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D5213594-2B03-4170-B669-AA598D08B410}" type="CATEGORYNAME">
                      <a:rPr lang="en-US" b="1">
                        <a:solidFill>
                          <a:schemeClr val="bg1"/>
                        </a:solidFill>
                      </a:rPr>
                      <a:pPr>
                        <a:defRPr sz="1050">
                          <a:solidFill>
                            <a:schemeClr val="bg1"/>
                          </a:solidFill>
                        </a:defRPr>
                      </a:pPr>
                      <a:t>[NOM DE CATÉGORIE]</a:t>
                    </a:fld>
                    <a:r>
                      <a:rPr lang="en-US" baseline="0">
                        <a:solidFill>
                          <a:schemeClr val="bg1"/>
                        </a:solidFill>
                      </a:rPr>
                      <a:t>
</a:t>
                    </a:r>
                    <a:fld id="{2C941C69-4E39-40CB-AA46-24327B6A4F9B}"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3989084479584075"/>
                      <c:h val="0.15227704091038347"/>
                    </c:manualLayout>
                  </c15:layout>
                  <c15:dlblFieldTable/>
                  <c15:showDataLabelsRange val="0"/>
                </c:ext>
                <c:ext xmlns:c16="http://schemas.microsoft.com/office/drawing/2014/chart" uri="{C3380CC4-5D6E-409C-BE32-E72D297353CC}">
                  <c16:uniqueId val="{00000007-BC9F-47FE-A727-89DF4264C4FC}"/>
                </c:ext>
              </c:extLst>
            </c:dLbl>
            <c:dLbl>
              <c:idx val="4"/>
              <c:layout>
                <c:manualLayout>
                  <c:x val="-0.51283763036112251"/>
                  <c:y val="0.26675267253855151"/>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5A8689BC-682C-4F9F-B862-C28968DFA77F}" type="CATEGORYNAME">
                      <a:rPr lang="en-US" b="1">
                        <a:solidFill>
                          <a:schemeClr val="bg1"/>
                        </a:solidFill>
                      </a:rPr>
                      <a:pPr>
                        <a:defRPr sz="1050">
                          <a:solidFill>
                            <a:schemeClr val="bg1"/>
                          </a:solidFill>
                        </a:defRPr>
                      </a:pPr>
                      <a:t>[NOM DE CATÉGORIE]</a:t>
                    </a:fld>
                    <a:r>
                      <a:rPr lang="en-US" baseline="0">
                        <a:solidFill>
                          <a:schemeClr val="bg1"/>
                        </a:solidFill>
                      </a:rPr>
                      <a:t>
</a:t>
                    </a:r>
                    <a:fld id="{ABDA055B-0829-4754-8091-6698C35C9292}"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81919485888522"/>
                      <c:h val="0.22130664240490033"/>
                    </c:manualLayout>
                  </c15:layout>
                  <c15:dlblFieldTable/>
                  <c15:showDataLabelsRange val="0"/>
                </c:ext>
                <c:ext xmlns:c16="http://schemas.microsoft.com/office/drawing/2014/chart" uri="{C3380CC4-5D6E-409C-BE32-E72D297353CC}">
                  <c16:uniqueId val="{00000009-BC9F-47FE-A727-89DF4264C4FC}"/>
                </c:ext>
              </c:extLst>
            </c:dLbl>
            <c:dLbl>
              <c:idx val="5"/>
              <c:layout>
                <c:manualLayout>
                  <c:x val="0.15884521143209387"/>
                  <c:y val="-0.47568947128406491"/>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4552021-41BE-4881-8270-415E068CF67D}" type="CATEGORYNAME">
                      <a:rPr lang="en-US" b="1">
                        <a:solidFill>
                          <a:schemeClr val="bg1"/>
                        </a:solidFill>
                      </a:rPr>
                      <a:pPr>
                        <a:defRPr sz="1050">
                          <a:solidFill>
                            <a:schemeClr val="bg1"/>
                          </a:solidFill>
                        </a:defRPr>
                      </a:pPr>
                      <a:t>[NOM DE CATÉGORIE]</a:t>
                    </a:fld>
                    <a:endParaRPr lang="en-US" b="1" baseline="0">
                      <a:solidFill>
                        <a:schemeClr val="bg1"/>
                      </a:solidFill>
                    </a:endParaRPr>
                  </a:p>
                  <a:p>
                    <a:pPr>
                      <a:defRPr sz="1050">
                        <a:solidFill>
                          <a:schemeClr val="bg1"/>
                        </a:solidFill>
                      </a:defRPr>
                    </a:pPr>
                    <a:fld id="{344486CA-755C-490A-8293-277D0391F628}" type="VALUE">
                      <a:rPr lang="en-US">
                        <a:solidFill>
                          <a:schemeClr val="bg1"/>
                        </a:solidFill>
                      </a:rPr>
                      <a:pPr>
                        <a:defRPr sz="1050">
                          <a:solidFill>
                            <a:schemeClr val="bg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BC9F-47FE-A727-89DF4264C4FC}"/>
                </c:ext>
              </c:extLst>
            </c:dLbl>
            <c:dLbl>
              <c:idx val="6"/>
              <c:layout>
                <c:manualLayout>
                  <c:x val="0.16766138653349477"/>
                  <c:y val="0.14923832763151978"/>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67F804B9-34CE-4D19-998E-60422DC4F52D}" type="CATEGORYNAME">
                      <a:rPr lang="en-US" b="1">
                        <a:solidFill>
                          <a:schemeClr val="bg1"/>
                        </a:solidFill>
                      </a:rPr>
                      <a:pPr>
                        <a:defRPr sz="1050">
                          <a:solidFill>
                            <a:schemeClr val="bg1"/>
                          </a:solidFill>
                        </a:defRPr>
                      </a:pPr>
                      <a:t>[NOM DE CATÉGORIE]</a:t>
                    </a:fld>
                    <a:endParaRPr lang="en-US" b="1" baseline="0">
                      <a:solidFill>
                        <a:schemeClr val="bg1"/>
                      </a:solidFill>
                    </a:endParaRPr>
                  </a:p>
                  <a:p>
                    <a:pPr>
                      <a:defRPr sz="1050">
                        <a:solidFill>
                          <a:schemeClr val="bg1"/>
                        </a:solidFill>
                      </a:defRPr>
                    </a:pPr>
                    <a:fld id="{7FCBD030-D4F3-4CAD-841B-EC22D7511747}" type="VALUE">
                      <a:rPr lang="en-US">
                        <a:solidFill>
                          <a:schemeClr val="bg1"/>
                        </a:solidFill>
                      </a:rPr>
                      <a:pPr>
                        <a:defRPr sz="1050">
                          <a:solidFill>
                            <a:schemeClr val="bg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BC9F-47FE-A727-89DF4264C4FC}"/>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'Haut-Rhin'!$A$111:$A$117</c:f>
              <c:strCache>
                <c:ptCount val="7"/>
                <c:pt idx="0">
                  <c:v>Epandage</c:v>
                </c:pt>
                <c:pt idx="1">
                  <c:v>Compostage</c:v>
                </c:pt>
                <c:pt idx="2">
                  <c:v>STEP</c:v>
                </c:pt>
                <c:pt idx="3">
                  <c:v>Incinération</c:v>
                </c:pt>
                <c:pt idx="4">
                  <c:v>Valorisation matière</c:v>
                </c:pt>
                <c:pt idx="5">
                  <c:v>Stockage</c:v>
                </c:pt>
                <c:pt idx="6">
                  <c:v>Autre ou non précisé</c:v>
                </c:pt>
              </c:strCache>
            </c:strRef>
          </c:cat>
          <c:val>
            <c:numRef>
              <c:f>'Haut-Rhin'!$C$111:$C$117</c:f>
              <c:numCache>
                <c:formatCode>0%</c:formatCode>
                <c:ptCount val="7"/>
                <c:pt idx="0">
                  <c:v>0.94167600268877438</c:v>
                </c:pt>
                <c:pt idx="1">
                  <c:v>5.8323997311225631E-2</c:v>
                </c:pt>
                <c:pt idx="2">
                  <c:v>0</c:v>
                </c:pt>
                <c:pt idx="3">
                  <c:v>0</c:v>
                </c:pt>
                <c:pt idx="4">
                  <c:v>0</c:v>
                </c:pt>
                <c:pt idx="5">
                  <c:v>0</c:v>
                </c:pt>
                <c:pt idx="6">
                  <c:v>0</c:v>
                </c:pt>
              </c:numCache>
            </c:numRef>
          </c:val>
          <c:extLst>
            <c:ext xmlns:c16="http://schemas.microsoft.com/office/drawing/2014/chart" uri="{C3380CC4-5D6E-409C-BE32-E72D297353CC}">
              <c16:uniqueId val="{0000000E-BC9F-47FE-A727-89DF4264C4FC}"/>
            </c:ext>
          </c:extLst>
        </c:ser>
        <c:dLbls>
          <c:showLegendKey val="0"/>
          <c:showVal val="1"/>
          <c:showCatName val="0"/>
          <c:showSerName val="0"/>
          <c:showPercent val="0"/>
          <c:showBubbleSize val="0"/>
          <c:showLeaderLines val="0"/>
        </c:dLbls>
        <c:firstSliceAng val="11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'Haut-Rhin'!$B$165</c:f>
              <c:strCache>
                <c:ptCount val="1"/>
                <c:pt idx="0">
                  <c:v>Cumul d'électricité vendue (Gwh él)</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'Haut-Rhin'!$A$166:$A$188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'Haut-Rhin'!$B$166:$B$188</c:f>
              <c:numCache>
                <c:formatCode>0</c:formatCode>
                <c:ptCount val="23"/>
                <c:pt idx="0">
                  <c:v>0</c:v>
                </c:pt>
                <c:pt idx="1">
                  <c:v>0</c:v>
                </c:pt>
                <c:pt idx="2">
                  <c:v>0</c:v>
                </c:pt>
                <c:pt idx="3">
                  <c:v>0</c:v>
                </c:pt>
                <c:pt idx="4">
                  <c:v>0</c:v>
                </c:pt>
                <c:pt idx="5">
                  <c:v>0</c:v>
                </c:pt>
                <c:pt idx="6">
                  <c:v>0</c:v>
                </c:pt>
                <c:pt idx="7">
                  <c:v>0</c:v>
                </c:pt>
                <c:pt idx="8">
                  <c:v>0</c:v>
                </c:pt>
                <c:pt idx="9">
                  <c:v>0</c:v>
                </c:pt>
                <c:pt idx="10">
                  <c:v>1.111</c:v>
                </c:pt>
                <c:pt idx="11">
                  <c:v>18.467000000000002</c:v>
                </c:pt>
                <c:pt idx="12">
                  <c:v>18.467000000000002</c:v>
                </c:pt>
                <c:pt idx="13">
                  <c:v>18.467000000000002</c:v>
                </c:pt>
                <c:pt idx="14">
                  <c:v>22.254000000000001</c:v>
                </c:pt>
                <c:pt idx="15">
                  <c:v>22.254000000000001</c:v>
                </c:pt>
                <c:pt idx="16">
                  <c:v>22.254000000000001</c:v>
                </c:pt>
                <c:pt idx="17">
                  <c:v>22.254000000000001</c:v>
                </c:pt>
                <c:pt idx="18">
                  <c:v>22.254000000000001</c:v>
                </c:pt>
                <c:pt idx="19">
                  <c:v>22.254000000000001</c:v>
                </c:pt>
                <c:pt idx="20">
                  <c:v>22.254000000000001</c:v>
                </c:pt>
                <c:pt idx="21">
                  <c:v>22.734000000000002</c:v>
                </c:pt>
                <c:pt idx="22">
                  <c:v>22.734000000000002</c:v>
                </c:pt>
              </c:numCache>
            </c:numRef>
          </c:val>
          <c:extLst>
            <c:ext xmlns:c16="http://schemas.microsoft.com/office/drawing/2014/chart" uri="{C3380CC4-5D6E-409C-BE32-E72D297353CC}">
              <c16:uniqueId val="{00000000-D611-49D4-9E82-BBF25808EB6D}"/>
            </c:ext>
          </c:extLst>
        </c:ser>
        <c:ser>
          <c:idx val="2"/>
          <c:order val="1"/>
          <c:tx>
            <c:strRef>
              <c:f>'Haut-Rhin'!$C$165</c:f>
              <c:strCache>
                <c:ptCount val="1"/>
                <c:pt idx="0">
                  <c:v>Cumul de biométhane injecté (GWh PCS)</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'Haut-Rhin'!$A$166:$A$188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'Haut-Rhin'!$C$166:$C$188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13.699</c:v>
                </c:pt>
                <c:pt idx="20">
                  <c:v>44.831000000000003</c:v>
                </c:pt>
                <c:pt idx="21">
                  <c:v>44.831000000000003</c:v>
                </c:pt>
                <c:pt idx="22">
                  <c:v>48.093000000000004</c:v>
                </c:pt>
              </c:numCache>
            </c:numRef>
          </c:val>
          <c:extLst>
            <c:ext xmlns:c16="http://schemas.microsoft.com/office/drawing/2014/chart" uri="{C3380CC4-5D6E-409C-BE32-E72D297353CC}">
              <c16:uniqueId val="{00000001-D611-49D4-9E82-BBF25808EB6D}"/>
            </c:ext>
          </c:extLst>
        </c:ser>
        <c:dLbls>
          <c:dLblPos val="outEnd"/>
          <c:showLegendKey val="0"/>
          <c:showVal val="1"/>
          <c:showCatName val="0"/>
          <c:showSerName val="0"/>
          <c:showPercent val="0"/>
          <c:showBubbleSize val="0"/>
        </c:dLbls>
        <c:gapWidth val="80"/>
        <c:overlap val="-50"/>
        <c:axId val="207144287"/>
        <c:axId val="207139007"/>
      </c:barChart>
      <c:catAx>
        <c:axId val="20714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207139007"/>
        <c:crosses val="autoZero"/>
        <c:auto val="1"/>
        <c:lblAlgn val="ctr"/>
        <c:lblOffset val="100"/>
        <c:noMultiLvlLbl val="0"/>
      </c:catAx>
      <c:valAx>
        <c:axId val="207139007"/>
        <c:scaling>
          <c:orientation val="minMax"/>
        </c:scaling>
        <c:delete val="0"/>
        <c:axPos val="l"/>
        <c:majorGridlines>
          <c:spPr>
            <a:ln w="9525" cap="flat" cmpd="sng" algn="ctr">
              <a:solidFill>
                <a:srgbClr val="DDDDDD"/>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20714428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1" i="0" u="none" strike="noStrike" kern="1200" baseline="0">
                <a:solidFill>
                  <a:schemeClr val="accent6"/>
                </a:solidFill>
                <a:latin typeface="Marianne" panose="02000000000000000000" pitchFamily="50" charset="0"/>
                <a:ea typeface="+mn-ea"/>
                <a:cs typeface="+mn-cs"/>
              </a:defRPr>
            </a:pPr>
            <a:endParaRPr lang="fr-FR"/>
          </a:p>
        </c:txPr>
      </c:legendEntry>
      <c:legendEntry>
        <c:idx val="1"/>
        <c:txPr>
          <a:bodyPr rot="0" spcFirstLastPara="1" vertOverflow="ellipsis" vert="horz" wrap="square" anchor="ctr" anchorCtr="1"/>
          <a:lstStyle/>
          <a:p>
            <a:pPr>
              <a:defRPr sz="1100" b="1" i="0" u="none" strike="noStrike" kern="1200" baseline="0">
                <a:solidFill>
                  <a:schemeClr val="tx2"/>
                </a:solidFill>
                <a:latin typeface="Marianne" panose="02000000000000000000" pitchFamily="50" charset="0"/>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4481481481482E-2"/>
          <c:y val="5.2970841092349535E-2"/>
          <c:w val="0.60095092592592592"/>
          <c:h val="0.73572327601258125"/>
        </c:manualLayout>
      </c:layout>
      <c:barChart>
        <c:barDir val="col"/>
        <c:grouping val="stacked"/>
        <c:varyColors val="0"/>
        <c:ser>
          <c:idx val="0"/>
          <c:order val="0"/>
          <c:tx>
            <c:strRef>
              <c:f>Vosges!$D$5</c:f>
              <c:strCache>
                <c:ptCount val="1"/>
                <c:pt idx="0">
                  <c:v>Nombre d'installations (hors démarrage)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Vosges!$E$4:$G$4</c:f>
              <c:strCache>
                <c:ptCount val="3"/>
                <c:pt idx="0">
                  <c:v>Installations recensées en 2023</c:v>
                </c:pt>
                <c:pt idx="1">
                  <c:v>Ayant répondu à l'enquête</c:v>
                </c:pt>
                <c:pt idx="2">
                  <c:v>Données analysées</c:v>
                </c:pt>
              </c:strCache>
            </c:strRef>
          </c:cat>
          <c:val>
            <c:numRef>
              <c:f>Vosges!$E$5:$G$5</c:f>
              <c:numCache>
                <c:formatCode>General</c:formatCode>
                <c:ptCount val="3"/>
                <c:pt idx="0">
                  <c:v>43</c:v>
                </c:pt>
                <c:pt idx="1">
                  <c:v>36</c:v>
                </c:pt>
                <c:pt idx="2">
                  <c:v>36</c:v>
                </c:pt>
              </c:numCache>
            </c:numRef>
          </c:val>
          <c:extLst>
            <c:ext xmlns:c16="http://schemas.microsoft.com/office/drawing/2014/chart" uri="{C3380CC4-5D6E-409C-BE32-E72D297353CC}">
              <c16:uniqueId val="{00000000-6A34-4F8B-BBEA-B02BBD8679A9}"/>
            </c:ext>
          </c:extLst>
        </c:ser>
        <c:ser>
          <c:idx val="1"/>
          <c:order val="1"/>
          <c:tx>
            <c:strRef>
              <c:f>Vosges!$D$6</c:f>
              <c:strCache>
                <c:ptCount val="1"/>
                <c:pt idx="0">
                  <c:v>Nombre d'installations (démarrage)</c:v>
                </c:pt>
              </c:strCache>
            </c:strRef>
          </c:tx>
          <c:spPr>
            <a:solidFill>
              <a:schemeClr val="accent2"/>
            </a:solidFill>
            <a:ln>
              <a:noFill/>
            </a:ln>
            <a:effectLst/>
          </c:spPr>
          <c:invertIfNegative val="0"/>
          <c:dLbls>
            <c:numFmt formatCode="[&gt;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Vosges!$E$4:$G$4</c:f>
              <c:strCache>
                <c:ptCount val="3"/>
                <c:pt idx="0">
                  <c:v>Installations recensées en 2023</c:v>
                </c:pt>
                <c:pt idx="1">
                  <c:v>Ayant répondu à l'enquête</c:v>
                </c:pt>
                <c:pt idx="2">
                  <c:v>Données analysées</c:v>
                </c:pt>
              </c:strCache>
            </c:strRef>
          </c:cat>
          <c:val>
            <c:numRef>
              <c:f>Vosges!$E$6:$G$6</c:f>
              <c:numCache>
                <c:formatCode>General</c:formatCode>
                <c:ptCount val="3"/>
                <c:pt idx="0">
                  <c:v>1</c:v>
                </c:pt>
                <c:pt idx="1">
                  <c:v>1</c:v>
                </c:pt>
                <c:pt idx="2">
                  <c:v>1</c:v>
                </c:pt>
              </c:numCache>
            </c:numRef>
          </c:val>
          <c:extLst>
            <c:ext xmlns:c16="http://schemas.microsoft.com/office/drawing/2014/chart" uri="{C3380CC4-5D6E-409C-BE32-E72D297353CC}">
              <c16:uniqueId val="{00000001-6A34-4F8B-BBEA-B02BBD8679A9}"/>
            </c:ext>
          </c:extLst>
        </c:ser>
        <c:ser>
          <c:idx val="3"/>
          <c:order val="2"/>
          <c:tx>
            <c:strRef>
              <c:f>Vosges!$D$7</c:f>
              <c:strCache>
                <c:ptCount val="1"/>
                <c:pt idx="0">
                  <c:v>Données complétées</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Vosges!$E$4:$G$4</c:f>
              <c:strCache>
                <c:ptCount val="3"/>
                <c:pt idx="0">
                  <c:v>Installations recensées en 2023</c:v>
                </c:pt>
                <c:pt idx="1">
                  <c:v>Ayant répondu à l'enquête</c:v>
                </c:pt>
                <c:pt idx="2">
                  <c:v>Données analysées</c:v>
                </c:pt>
              </c:strCache>
            </c:strRef>
          </c:cat>
          <c:val>
            <c:numRef>
              <c:f>Vosges!$E$7:$G$7</c:f>
              <c:numCache>
                <c:formatCode>General</c:formatCode>
                <c:ptCount val="3"/>
                <c:pt idx="0">
                  <c:v>0</c:v>
                </c:pt>
                <c:pt idx="1">
                  <c:v>0</c:v>
                </c:pt>
                <c:pt idx="2">
                  <c:v>5</c:v>
                </c:pt>
              </c:numCache>
            </c:numRef>
          </c:val>
          <c:extLst>
            <c:ext xmlns:c16="http://schemas.microsoft.com/office/drawing/2014/chart" uri="{C3380CC4-5D6E-409C-BE32-E72D297353CC}">
              <c16:uniqueId val="{00000002-6A34-4F8B-BBEA-B02BBD8679A9}"/>
            </c:ext>
          </c:extLst>
        </c:ser>
        <c:ser>
          <c:idx val="2"/>
          <c:order val="3"/>
          <c:tx>
            <c:strRef>
              <c:f>Vosges!$D$8</c:f>
              <c:strCache>
                <c:ptCount val="1"/>
                <c:pt idx="0">
                  <c:v>Total</c:v>
                </c:pt>
              </c:strCache>
            </c:strRef>
          </c:tx>
          <c:spPr>
            <a:noFill/>
            <a:ln>
              <a:noFill/>
            </a:ln>
            <a:effectLst/>
          </c:spPr>
          <c:invertIfNegative val="0"/>
          <c:dLbls>
            <c:dLbl>
              <c:idx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34-4F8B-BBEA-B02BBD8679A9}"/>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34-4F8B-BBEA-B02BBD8679A9}"/>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34-4F8B-BBEA-B02BBD8679A9}"/>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Vosges!$E$4:$G$4</c:f>
              <c:strCache>
                <c:ptCount val="3"/>
                <c:pt idx="0">
                  <c:v>Installations recensées en 2023</c:v>
                </c:pt>
                <c:pt idx="1">
                  <c:v>Ayant répondu à l'enquête</c:v>
                </c:pt>
                <c:pt idx="2">
                  <c:v>Données analysées</c:v>
                </c:pt>
              </c:strCache>
            </c:strRef>
          </c:cat>
          <c:val>
            <c:numRef>
              <c:f>Vosges!$E$8:$G$8</c:f>
              <c:numCache>
                <c:formatCode>General</c:formatCode>
                <c:ptCount val="3"/>
                <c:pt idx="0">
                  <c:v>44</c:v>
                </c:pt>
                <c:pt idx="1">
                  <c:v>37</c:v>
                </c:pt>
                <c:pt idx="2">
                  <c:v>42</c:v>
                </c:pt>
              </c:numCache>
            </c:numRef>
          </c:val>
          <c:extLst>
            <c:ext xmlns:c16="http://schemas.microsoft.com/office/drawing/2014/chart" uri="{C3380CC4-5D6E-409C-BE32-E72D297353CC}">
              <c16:uniqueId val="{00000006-6A34-4F8B-BBEA-B02BBD8679A9}"/>
            </c:ext>
          </c:extLst>
        </c:ser>
        <c:dLbls>
          <c:dLblPos val="ctr"/>
          <c:showLegendKey val="0"/>
          <c:showVal val="1"/>
          <c:showCatName val="0"/>
          <c:showSerName val="0"/>
          <c:showPercent val="0"/>
          <c:showBubbleSize val="0"/>
        </c:dLbls>
        <c:gapWidth val="150"/>
        <c:overlap val="100"/>
        <c:axId val="664379439"/>
        <c:axId val="668485360"/>
      </c:barChart>
      <c:catAx>
        <c:axId val="664379439"/>
        <c:scaling>
          <c:orientation val="minMax"/>
        </c:scaling>
        <c:delete val="0"/>
        <c:axPos val="b"/>
        <c:numFmt formatCode="General" sourceLinked="1"/>
        <c:majorTickMark val="none"/>
        <c:minorTickMark val="none"/>
        <c:tickLblPos val="nextTo"/>
        <c:spPr>
          <a:noFill/>
          <a:ln w="9525" cap="flat" cmpd="sng" algn="ctr">
            <a:solidFill>
              <a:srgbClr val="DDDDDD"/>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8485360"/>
        <c:crosses val="autoZero"/>
        <c:auto val="1"/>
        <c:lblAlgn val="ctr"/>
        <c:lblOffset val="100"/>
        <c:noMultiLvlLbl val="0"/>
      </c:catAx>
      <c:valAx>
        <c:axId val="668485360"/>
        <c:scaling>
          <c:orientation val="minMax"/>
          <c:max val="50"/>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4379439"/>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9965444444444447"/>
          <c:y val="0.2011924523188455"/>
          <c:w val="0.28623444444444446"/>
          <c:h val="0.696898737970589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81207051546297E-2"/>
          <c:y val="4.9420662322715747E-2"/>
          <c:w val="0.59102932259000129"/>
          <c:h val="0.67718441639343829"/>
        </c:manualLayout>
      </c:layout>
      <c:barChart>
        <c:barDir val="col"/>
        <c:grouping val="stacked"/>
        <c:varyColors val="0"/>
        <c:ser>
          <c:idx val="0"/>
          <c:order val="0"/>
          <c:tx>
            <c:strRef>
              <c:f>Vosges!$C$34</c:f>
              <c:strCache>
                <c:ptCount val="1"/>
                <c:pt idx="0">
                  <c:v>À la ferme</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Vosges!$B$35:$B$39</c:f>
              <c:strCache>
                <c:ptCount val="5"/>
                <c:pt idx="0">
                  <c:v>&lt;2016</c:v>
                </c:pt>
                <c:pt idx="1">
                  <c:v>2016-2018</c:v>
                </c:pt>
                <c:pt idx="2">
                  <c:v>2019-2020</c:v>
                </c:pt>
                <c:pt idx="3">
                  <c:v>2021-2022</c:v>
                </c:pt>
                <c:pt idx="4">
                  <c:v>2023</c:v>
                </c:pt>
              </c:strCache>
            </c:strRef>
          </c:cat>
          <c:val>
            <c:numRef>
              <c:f>Vosges!$C$35:$C$39</c:f>
              <c:numCache>
                <c:formatCode>General</c:formatCode>
                <c:ptCount val="5"/>
                <c:pt idx="0">
                  <c:v>7</c:v>
                </c:pt>
                <c:pt idx="1">
                  <c:v>15</c:v>
                </c:pt>
                <c:pt idx="2">
                  <c:v>16</c:v>
                </c:pt>
                <c:pt idx="3">
                  <c:v>3</c:v>
                </c:pt>
                <c:pt idx="4">
                  <c:v>1</c:v>
                </c:pt>
              </c:numCache>
            </c:numRef>
          </c:val>
          <c:extLst>
            <c:ext xmlns:c16="http://schemas.microsoft.com/office/drawing/2014/chart" uri="{C3380CC4-5D6E-409C-BE32-E72D297353CC}">
              <c16:uniqueId val="{00000000-1D82-44F2-8223-13E89A5D88AE}"/>
            </c:ext>
          </c:extLst>
        </c:ser>
        <c:ser>
          <c:idx val="1"/>
          <c:order val="1"/>
          <c:tx>
            <c:strRef>
              <c:f>Vosges!$D$34</c:f>
              <c:strCache>
                <c:ptCount val="1"/>
                <c:pt idx="0">
                  <c:v>Centralisée/Territoriale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Vosges!$B$35:$B$39</c:f>
              <c:strCache>
                <c:ptCount val="5"/>
                <c:pt idx="0">
                  <c:v>&lt;2016</c:v>
                </c:pt>
                <c:pt idx="1">
                  <c:v>2016-2018</c:v>
                </c:pt>
                <c:pt idx="2">
                  <c:v>2019-2020</c:v>
                </c:pt>
                <c:pt idx="3">
                  <c:v>2021-2022</c:v>
                </c:pt>
                <c:pt idx="4">
                  <c:v>2023</c:v>
                </c:pt>
              </c:strCache>
            </c:strRef>
          </c:cat>
          <c:val>
            <c:numRef>
              <c:f>Vosges!$D$35:$D$39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1D82-44F2-8223-13E89A5D88AE}"/>
            </c:ext>
          </c:extLst>
        </c:ser>
        <c:ser>
          <c:idx val="2"/>
          <c:order val="2"/>
          <c:tx>
            <c:strRef>
              <c:f>Vosges!$E$34</c:f>
              <c:strCache>
                <c:ptCount val="1"/>
                <c:pt idx="0">
                  <c:v>Couverture de fosse</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Vosges!$B$35:$B$39</c:f>
              <c:strCache>
                <c:ptCount val="5"/>
                <c:pt idx="0">
                  <c:v>&lt;2016</c:v>
                </c:pt>
                <c:pt idx="1">
                  <c:v>2016-2018</c:v>
                </c:pt>
                <c:pt idx="2">
                  <c:v>2019-2020</c:v>
                </c:pt>
                <c:pt idx="3">
                  <c:v>2021-2022</c:v>
                </c:pt>
                <c:pt idx="4">
                  <c:v>2023</c:v>
                </c:pt>
              </c:strCache>
            </c:strRef>
          </c:cat>
          <c:val>
            <c:numRef>
              <c:f>Vosges!$E$35:$E$39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1D82-44F2-8223-13E89A5D88AE}"/>
            </c:ext>
          </c:extLst>
        </c:ser>
        <c:ser>
          <c:idx val="3"/>
          <c:order val="3"/>
          <c:tx>
            <c:strRef>
              <c:f>Vosges!$F$34</c:f>
              <c:strCache>
                <c:ptCount val="1"/>
                <c:pt idx="0">
                  <c:v>Industrielle</c:v>
                </c:pt>
              </c:strCache>
            </c:strRef>
          </c:tx>
          <c:spPr>
            <a:solidFill>
              <a:srgbClr val="FDCF4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Vosges!$B$35:$B$39</c:f>
              <c:strCache>
                <c:ptCount val="5"/>
                <c:pt idx="0">
                  <c:v>&lt;2016</c:v>
                </c:pt>
                <c:pt idx="1">
                  <c:v>2016-2018</c:v>
                </c:pt>
                <c:pt idx="2">
                  <c:v>2019-2020</c:v>
                </c:pt>
                <c:pt idx="3">
                  <c:v>2021-2022</c:v>
                </c:pt>
                <c:pt idx="4">
                  <c:v>2023</c:v>
                </c:pt>
              </c:strCache>
            </c:strRef>
          </c:cat>
          <c:val>
            <c:numRef>
              <c:f>Vosges!$F$35:$F$39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1D82-44F2-8223-13E89A5D88AE}"/>
            </c:ext>
          </c:extLst>
        </c:ser>
        <c:ser>
          <c:idx val="4"/>
          <c:order val="4"/>
          <c:tx>
            <c:strRef>
              <c:f>Vosges!$G$34</c:f>
              <c:strCache>
                <c:ptCount val="1"/>
                <c:pt idx="0">
                  <c:v>STEP</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Vosges!$B$35:$B$39</c:f>
              <c:strCache>
                <c:ptCount val="5"/>
                <c:pt idx="0">
                  <c:v>&lt;2016</c:v>
                </c:pt>
                <c:pt idx="1">
                  <c:v>2016-2018</c:v>
                </c:pt>
                <c:pt idx="2">
                  <c:v>2019-2020</c:v>
                </c:pt>
                <c:pt idx="3">
                  <c:v>2021-2022</c:v>
                </c:pt>
                <c:pt idx="4">
                  <c:v>2023</c:v>
                </c:pt>
              </c:strCache>
            </c:strRef>
          </c:cat>
          <c:val>
            <c:numRef>
              <c:f>Vosges!$G$35:$G$39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4-1D82-44F2-8223-13E89A5D88AE}"/>
            </c:ext>
          </c:extLst>
        </c:ser>
        <c:ser>
          <c:idx val="5"/>
          <c:order val="5"/>
          <c:tx>
            <c:strRef>
              <c:f>Vosges!$H$34</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Vosges!$B$35:$B$39</c:f>
              <c:strCache>
                <c:ptCount val="5"/>
                <c:pt idx="0">
                  <c:v>&lt;2016</c:v>
                </c:pt>
                <c:pt idx="1">
                  <c:v>2016-2018</c:v>
                </c:pt>
                <c:pt idx="2">
                  <c:v>2019-2020</c:v>
                </c:pt>
                <c:pt idx="3">
                  <c:v>2021-2022</c:v>
                </c:pt>
                <c:pt idx="4">
                  <c:v>2023</c:v>
                </c:pt>
              </c:strCache>
            </c:strRef>
          </c:cat>
          <c:val>
            <c:numRef>
              <c:f>Vosges!$H$35:$H$39</c:f>
              <c:numCache>
                <c:formatCode>General</c:formatCode>
                <c:ptCount val="5"/>
                <c:pt idx="0">
                  <c:v>7</c:v>
                </c:pt>
                <c:pt idx="1">
                  <c:v>15</c:v>
                </c:pt>
                <c:pt idx="2">
                  <c:v>16</c:v>
                </c:pt>
                <c:pt idx="3">
                  <c:v>3</c:v>
                </c:pt>
                <c:pt idx="4">
                  <c:v>1</c:v>
                </c:pt>
              </c:numCache>
            </c:numRef>
          </c:val>
          <c:extLst>
            <c:ext xmlns:c16="http://schemas.microsoft.com/office/drawing/2014/chart" uri="{C3380CC4-5D6E-409C-BE32-E72D297353CC}">
              <c16:uniqueId val="{00000005-1D82-44F2-8223-13E89A5D88AE}"/>
            </c:ext>
          </c:extLst>
        </c:ser>
        <c:dLbls>
          <c:dLblPos val="ctr"/>
          <c:showLegendKey val="0"/>
          <c:showVal val="1"/>
          <c:showCatName val="0"/>
          <c:showSerName val="0"/>
          <c:showPercent val="0"/>
          <c:showBubbleSize val="0"/>
        </c:dLbls>
        <c:gapWidth val="150"/>
        <c:overlap val="100"/>
        <c:axId val="1913321168"/>
        <c:axId val="1772606064"/>
        <c:extLst/>
      </c:barChart>
      <c:catAx>
        <c:axId val="1913321168"/>
        <c:scaling>
          <c:orientation val="minMax"/>
        </c:scaling>
        <c:delete val="0"/>
        <c:axPos val="b"/>
        <c:numFmt formatCode="General" sourceLinked="1"/>
        <c:majorTickMark val="none"/>
        <c:minorTickMark val="none"/>
        <c:tickLblPos val="nextTo"/>
        <c:spPr>
          <a:noFill/>
          <a:ln w="9525" cap="flat" cmpd="sng" algn="ctr">
            <a:solidFill>
              <a:srgbClr val="B2B2B2"/>
            </a:solidFill>
            <a:round/>
          </a:ln>
          <a:effectLst/>
        </c:spPr>
        <c:txPr>
          <a:bodyPr rot="-180000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772606064"/>
        <c:crosses val="autoZero"/>
        <c:auto val="1"/>
        <c:lblAlgn val="ctr"/>
        <c:lblOffset val="100"/>
        <c:noMultiLvlLbl val="0"/>
      </c:catAx>
      <c:valAx>
        <c:axId val="1772606064"/>
        <c:scaling>
          <c:orientation val="minMax"/>
          <c:max val="20"/>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913321168"/>
        <c:crosses val="autoZero"/>
        <c:crossBetween val="between"/>
        <c:majorUnit val="2"/>
      </c:valAx>
      <c:spPr>
        <a:noFill/>
        <a:ln>
          <a:noFill/>
        </a:ln>
        <a:effectLst/>
      </c:spPr>
    </c:plotArea>
    <c:legend>
      <c:legendPos val="r"/>
      <c:legendEntry>
        <c:idx val="0"/>
        <c:txPr>
          <a:bodyPr rot="0" spcFirstLastPara="1" vertOverflow="ellipsis" vert="horz" wrap="square" anchor="ctr" anchorCtr="1"/>
          <a:lstStyle/>
          <a:p>
            <a:pPr>
              <a:defRPr sz="11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5173110441163817"/>
          <c:y val="0.24089070529510465"/>
          <c:w val="0.33061618789331793"/>
          <c:h val="0.5699367238413836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FDCF41"/>
          </a:solidFill>
          <a:ln w="19050">
            <a:solidFill>
              <a:schemeClr val="lt1"/>
            </a:solidFill>
          </a:ln>
          <a:effectLst/>
        </c:spPr>
        <c:dLbl>
          <c:idx val="0"/>
          <c:layout>
            <c:manualLayout>
              <c:x val="-0.1027777777777778"/>
              <c:y val="-0.1203703703703704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2"/>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3"/>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4"/>
        <c:spPr>
          <a:solidFill>
            <a:srgbClr val="FF8D7E"/>
          </a:solidFill>
          <a:ln w="19050">
            <a:solidFill>
              <a:schemeClr val="lt1"/>
            </a:solidFill>
          </a:ln>
          <a:effectLst/>
        </c:spPr>
        <c:dLbl>
          <c:idx val="0"/>
          <c:layout>
            <c:manualLayout>
              <c:x val="-0.18472222222222226"/>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3797222222222223"/>
                  <c:h val="0.18409740449110529"/>
                </c:manualLayout>
              </c15:layout>
            </c:ext>
          </c:extLst>
        </c:dLbl>
      </c:pivotFmt>
      <c:pivotFmt>
        <c:idx val="5"/>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00AC8C"/>
          </a:solidFill>
          <a:ln w="19050">
            <a:solidFill>
              <a:schemeClr val="lt1"/>
            </a:solidFill>
          </a:ln>
          <a:effectLst/>
        </c:spPr>
        <c:dLbl>
          <c:idx val="0"/>
          <c:layout>
            <c:manualLayout>
              <c:x val="0.14444444444444435"/>
              <c:y val="-6.4814814814814811E-2"/>
            </c:manualLayout>
          </c:layout>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8"/>
        <c:spPr>
          <a:solidFill>
            <a:srgbClr val="5770BE"/>
          </a:solidFill>
          <a:ln w="19050">
            <a:solidFill>
              <a:schemeClr val="lt1"/>
            </a:solidFill>
          </a:ln>
          <a:effectLst/>
        </c:spPr>
        <c:dLbl>
          <c:idx val="0"/>
          <c:layout>
            <c:manualLayout>
              <c:x val="-0.20277777777777778"/>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32008333333333333"/>
                  <c:h val="0.18409740449110529"/>
                </c:manualLayout>
              </c15:layout>
            </c:ext>
          </c:extLst>
        </c:dLbl>
      </c:pivotFmt>
      <c:pivotFmt>
        <c:idx val="9"/>
        <c:spPr>
          <a:solidFill>
            <a:srgbClr val="B2B2B2"/>
          </a:solidFill>
          <a:ln w="19050">
            <a:solidFill>
              <a:schemeClr val="lt1"/>
            </a:solidFill>
          </a:ln>
          <a:effectLst/>
        </c:spPr>
        <c:dLbl>
          <c:idx val="0"/>
          <c:layout>
            <c:manualLayout>
              <c:x val="3.888888888888889E-2"/>
              <c:y val="-0.1574074074074074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0.35002153910244921"/>
          <c:y val="0.2539274936709574"/>
          <c:w val="0.30895390530902861"/>
          <c:h val="0.56153487313544503"/>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CEB4-4402-B035-9D02BE777B33}"/>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CEB4-4402-B035-9D02BE777B33}"/>
              </c:ext>
            </c:extLst>
          </c:dPt>
          <c:dPt>
            <c:idx val="2"/>
            <c:bubble3D val="0"/>
            <c:spPr>
              <a:solidFill>
                <a:schemeClr val="bg2"/>
              </a:solidFill>
              <a:ln w="19050">
                <a:solidFill>
                  <a:schemeClr val="lt1"/>
                </a:solidFill>
              </a:ln>
              <a:effectLst/>
            </c:spPr>
            <c:extLst>
              <c:ext xmlns:c16="http://schemas.microsoft.com/office/drawing/2014/chart" uri="{C3380CC4-5D6E-409C-BE32-E72D297353CC}">
                <c16:uniqueId val="{00000005-CEB4-4402-B035-9D02BE777B33}"/>
              </c:ext>
            </c:extLst>
          </c:dPt>
          <c:dPt>
            <c:idx val="3"/>
            <c:bubble3D val="0"/>
            <c:spPr>
              <a:solidFill>
                <a:srgbClr val="FDCF41"/>
              </a:solidFill>
              <a:ln w="19050">
                <a:solidFill>
                  <a:schemeClr val="lt1"/>
                </a:solidFill>
              </a:ln>
              <a:effectLst/>
            </c:spPr>
            <c:extLst>
              <c:ext xmlns:c16="http://schemas.microsoft.com/office/drawing/2014/chart" uri="{C3380CC4-5D6E-409C-BE32-E72D297353CC}">
                <c16:uniqueId val="{00000007-CEB4-4402-B035-9D02BE777B33}"/>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CEB4-4402-B035-9D02BE777B33}"/>
              </c:ext>
            </c:extLst>
          </c:dPt>
          <c:dLbls>
            <c:dLbl>
              <c:idx val="0"/>
              <c:layout>
                <c:manualLayout>
                  <c:x val="-0.1354324768435973"/>
                  <c:y val="0.29009723795500675"/>
                </c:manualLayout>
              </c:layout>
              <c:tx>
                <c:rich>
                  <a:bodyPr/>
                  <a:lstStyle/>
                  <a:p>
                    <a:fld id="{8FC7A2DB-9789-4AF6-9812-954C063B8C1F}" type="CATEGORYNAME">
                      <a:rPr lang="en-US" b="1"/>
                      <a:pPr/>
                      <a:t>[NOM DE CATÉGORIE]</a:t>
                    </a:fld>
                    <a:r>
                      <a:rPr lang="en-US" baseline="0"/>
                      <a:t>
</a:t>
                    </a:r>
                    <a:fld id="{45BC05C4-0315-4455-968F-1BDB8BB19107}" type="VALUE">
                      <a:rPr lang="en-US" baseline="0"/>
                      <a:pPr/>
                      <a:t>[VALEUR]</a:t>
                    </a:fld>
                    <a:r>
                      <a:rPr lang="en-US" baseline="0"/>
                      <a:t>
</a:t>
                    </a:r>
                    <a:fld id="{D1EEAFDD-C38D-4B02-A5C8-AE5E33E2593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CEB4-4402-B035-9D02BE777B33}"/>
                </c:ext>
              </c:extLst>
            </c:dLbl>
            <c:dLbl>
              <c:idx val="1"/>
              <c:layout>
                <c:manualLayout>
                  <c:x val="0.16021025332719283"/>
                  <c:y val="-0.42905746957007973"/>
                </c:manualLayout>
              </c:layout>
              <c:tx>
                <c:rich>
                  <a:bodyPr rot="0" spcFirstLastPara="1" vertOverflow="ellipsis" vert="horz" wrap="square" lIns="38100" tIns="19050" rIns="38100" bIns="19050" anchor="ctr" anchorCtr="1">
                    <a:noAutofit/>
                  </a:bodyPr>
                  <a:lstStyle/>
                  <a:p>
                    <a:pPr>
                      <a:defRPr sz="1050" b="0" i="0" u="none" strike="noStrike" kern="1200" baseline="0">
                        <a:solidFill>
                          <a:schemeClr val="bg1"/>
                        </a:solidFill>
                        <a:latin typeface="Marianne" panose="02000000000000000000" pitchFamily="50" charset="0"/>
                        <a:ea typeface="+mn-ea"/>
                        <a:cs typeface="+mn-cs"/>
                      </a:defRPr>
                    </a:pPr>
                    <a:fld id="{B1B08C83-DED2-4F88-B35A-9244EC23B164}" type="CATEGORYNAME">
                      <a:rPr lang="en-US" b="1">
                        <a:solidFill>
                          <a:schemeClr val="bg1"/>
                        </a:solidFill>
                      </a:rPr>
                      <a:pPr>
                        <a:defRPr sz="1050">
                          <a:solidFill>
                            <a:schemeClr val="bg1"/>
                          </a:solidFill>
                        </a:defRPr>
                      </a:pPr>
                      <a:t>[NOM DE CATÉGORIE]</a:t>
                    </a:fld>
                    <a:r>
                      <a:rPr lang="en-US" baseline="0">
                        <a:solidFill>
                          <a:schemeClr val="bg1"/>
                        </a:solidFill>
                      </a:rPr>
                      <a:t>
</a:t>
                    </a:r>
                    <a:fld id="{F8D3604B-8D6C-4EF9-962E-CC07AF27FF04}" type="VALUE">
                      <a:rPr lang="en-US" baseline="0">
                        <a:solidFill>
                          <a:schemeClr val="bg1"/>
                        </a:solidFill>
                      </a:rPr>
                      <a:pPr>
                        <a:defRPr sz="1050">
                          <a:solidFill>
                            <a:schemeClr val="bg1"/>
                          </a:solidFill>
                        </a:defRPr>
                      </a:pPr>
                      <a:t>[VALEUR]</a:t>
                    </a:fld>
                    <a:r>
                      <a:rPr lang="en-US" baseline="0">
                        <a:solidFill>
                          <a:schemeClr val="bg1"/>
                        </a:solidFill>
                      </a:rPr>
                      <a:t>
</a:t>
                    </a:r>
                    <a:fld id="{59493FCE-E535-4612-B0DD-74679D5D43E1}"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38797591805796217"/>
                      <c:h val="0.25232239933732709"/>
                    </c:manualLayout>
                  </c15:layout>
                  <c15:dlblFieldTable/>
                  <c15:showDataLabelsRange val="0"/>
                </c:ext>
                <c:ext xmlns:c16="http://schemas.microsoft.com/office/drawing/2014/chart" uri="{C3380CC4-5D6E-409C-BE32-E72D297353CC}">
                  <c16:uniqueId val="{00000003-CEB4-4402-B035-9D02BE777B33}"/>
                </c:ext>
              </c:extLst>
            </c:dLbl>
            <c:dLbl>
              <c:idx val="2"/>
              <c:layout>
                <c:manualLayout>
                  <c:x val="-0.45057077911954607"/>
                  <c:y val="-4.921740189284763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AE229371-554F-444B-94C3-54DE7BA43BB3}" type="CATEGORYNAME">
                      <a:rPr lang="en-US" b="1">
                        <a:solidFill>
                          <a:schemeClr val="bg1"/>
                        </a:solidFill>
                      </a:rPr>
                      <a:pPr>
                        <a:defRPr sz="1050">
                          <a:solidFill>
                            <a:schemeClr val="bg1"/>
                          </a:solidFill>
                        </a:defRPr>
                      </a:pPr>
                      <a:t>[NOM DE CATÉGORIE]</a:t>
                    </a:fld>
                    <a:r>
                      <a:rPr lang="en-US" baseline="0">
                        <a:solidFill>
                          <a:schemeClr val="bg1"/>
                        </a:solidFill>
                      </a:rPr>
                      <a:t>
</a:t>
                    </a:r>
                    <a:fld id="{0D91EA23-A452-4EE6-A39D-60C729D25138}" type="VALUE">
                      <a:rPr lang="en-US" baseline="0">
                        <a:solidFill>
                          <a:schemeClr val="bg1"/>
                        </a:solidFill>
                      </a:rPr>
                      <a:pPr>
                        <a:defRPr sz="1050">
                          <a:solidFill>
                            <a:schemeClr val="bg1"/>
                          </a:solidFill>
                        </a:defRPr>
                      </a:pPr>
                      <a:t>[VALEUR]</a:t>
                    </a:fld>
                    <a:r>
                      <a:rPr lang="en-US" baseline="0">
                        <a:solidFill>
                          <a:schemeClr val="bg1"/>
                        </a:solidFill>
                      </a:rPr>
                      <a:t>
</a:t>
                    </a:r>
                    <a:fld id="{62825474-06B8-47BE-8A25-16E29E7BAB6B}"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CEB4-4402-B035-9D02BE777B33}"/>
                </c:ext>
              </c:extLst>
            </c:dLbl>
            <c:dLbl>
              <c:idx val="3"/>
              <c:layout>
                <c:manualLayout>
                  <c:x val="-0.44549464835777247"/>
                  <c:y val="-0.3249877030597350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5B01B49-9A3A-4CD5-A1F5-6A5483BE79E5}" type="CATEGORYNAME">
                      <a:rPr lang="en-US" b="1">
                        <a:solidFill>
                          <a:schemeClr val="bg1"/>
                        </a:solidFill>
                      </a:rPr>
                      <a:pPr>
                        <a:defRPr sz="1050">
                          <a:solidFill>
                            <a:schemeClr val="bg1"/>
                          </a:solidFill>
                        </a:defRPr>
                      </a:pPr>
                      <a:t>[NOM DE CATÉGORIE]</a:t>
                    </a:fld>
                    <a:r>
                      <a:rPr lang="en-US" baseline="0">
                        <a:solidFill>
                          <a:schemeClr val="bg1"/>
                        </a:solidFill>
                      </a:rPr>
                      <a:t>
</a:t>
                    </a:r>
                    <a:fld id="{8EDA106A-25FD-4119-8C30-1747BC8F478C}" type="VALUE">
                      <a:rPr lang="en-US" baseline="0">
                        <a:solidFill>
                          <a:schemeClr val="bg1"/>
                        </a:solidFill>
                      </a:rPr>
                      <a:pPr>
                        <a:defRPr sz="1050">
                          <a:solidFill>
                            <a:schemeClr val="bg1"/>
                          </a:solidFill>
                        </a:defRPr>
                      </a:pPr>
                      <a:t>[VALEUR]</a:t>
                    </a:fld>
                    <a:r>
                      <a:rPr lang="en-US" baseline="0">
                        <a:solidFill>
                          <a:schemeClr val="bg1"/>
                        </a:solidFill>
                      </a:rPr>
                      <a:t>
</a:t>
                    </a:r>
                    <a:fld id="{2BB41481-00D9-4E3C-8E4D-FFDFBEBC3E12}"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CEB4-4402-B035-9D02BE777B33}"/>
                </c:ext>
              </c:extLst>
            </c:dLbl>
            <c:dLbl>
              <c:idx val="4"/>
              <c:layout>
                <c:manualLayout>
                  <c:x val="0.15206799354183195"/>
                  <c:y val="8.7855830191672049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F8085DBA-C28B-4365-BC13-06DC282270BA}" type="CATEGORYNAME">
                      <a:rPr lang="en-US" b="1">
                        <a:solidFill>
                          <a:schemeClr val="bg1"/>
                        </a:solidFill>
                      </a:rPr>
                      <a:pPr>
                        <a:defRPr sz="1050">
                          <a:solidFill>
                            <a:schemeClr val="bg1"/>
                          </a:solidFill>
                        </a:defRPr>
                      </a:pPr>
                      <a:t>[NOM DE CATÉGORIE]</a:t>
                    </a:fld>
                    <a:r>
                      <a:rPr lang="en-US" baseline="0">
                        <a:solidFill>
                          <a:schemeClr val="bg1"/>
                        </a:solidFill>
                      </a:rPr>
                      <a:t>
</a:t>
                    </a:r>
                    <a:fld id="{DC584986-5152-4AFB-BEAD-8D60B5E1CC7D}" type="VALUE">
                      <a:rPr lang="en-US" baseline="0">
                        <a:solidFill>
                          <a:schemeClr val="bg1"/>
                        </a:solidFill>
                      </a:rPr>
                      <a:pPr>
                        <a:defRPr sz="1050">
                          <a:solidFill>
                            <a:schemeClr val="bg1"/>
                          </a:solidFill>
                        </a:defRPr>
                      </a:pPr>
                      <a:t>[VALEUR]</a:t>
                    </a:fld>
                    <a:r>
                      <a:rPr lang="en-US" baseline="0">
                        <a:solidFill>
                          <a:schemeClr val="bg1"/>
                        </a:solidFill>
                      </a:rPr>
                      <a:t>
</a:t>
                    </a:r>
                    <a:fld id="{B962E783-3F0D-4835-B81F-0F57186ABDAE}" type="PERCENTAGE">
                      <a:rPr lang="en-US" baseline="0">
                        <a:solidFill>
                          <a:schemeClr val="bg1"/>
                        </a:solidFill>
                      </a:rPr>
                      <a:pPr>
                        <a:defRPr sz="1050">
                          <a:solidFill>
                            <a:schemeClr val="bg1"/>
                          </a:solidFill>
                        </a:defRPr>
                      </a:pPr>
                      <a:t>[POURCENTAGE]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CEB4-4402-B035-9D02BE777B3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Vosges!$A$44:$A$48</c:f>
              <c:strCache>
                <c:ptCount val="5"/>
                <c:pt idx="0">
                  <c:v>À la ferme</c:v>
                </c:pt>
                <c:pt idx="1">
                  <c:v>Centralisée/Territoriale</c:v>
                </c:pt>
                <c:pt idx="2">
                  <c:v>Couverture de fosse</c:v>
                </c:pt>
                <c:pt idx="3">
                  <c:v>Industrie</c:v>
                </c:pt>
                <c:pt idx="4">
                  <c:v>Station d'épuration</c:v>
                </c:pt>
              </c:strCache>
            </c:strRef>
          </c:cat>
          <c:val>
            <c:numRef>
              <c:f>Vosges!$B$44:$B$48</c:f>
              <c:numCache>
                <c:formatCode>#\ ##0" t"</c:formatCode>
                <c:ptCount val="5"/>
                <c:pt idx="0">
                  <c:v>610754</c:v>
                </c:pt>
                <c:pt idx="1">
                  <c:v>0</c:v>
                </c:pt>
                <c:pt idx="2">
                  <c:v>0</c:v>
                </c:pt>
                <c:pt idx="3">
                  <c:v>0</c:v>
                </c:pt>
                <c:pt idx="4">
                  <c:v>0</c:v>
                </c:pt>
              </c:numCache>
            </c:numRef>
          </c:val>
          <c:extLst>
            <c:ext xmlns:c16="http://schemas.microsoft.com/office/drawing/2014/chart" uri="{C3380CC4-5D6E-409C-BE32-E72D297353CC}">
              <c16:uniqueId val="{0000000A-CEB4-4402-B035-9D02BE777B33}"/>
            </c:ext>
          </c:extLst>
        </c:ser>
        <c:dLbls>
          <c:showLegendKey val="0"/>
          <c:showVal val="1"/>
          <c:showCatName val="0"/>
          <c:showSerName val="0"/>
          <c:showPercent val="0"/>
          <c:showBubbleSize val="0"/>
          <c:showLeaderLines val="0"/>
        </c:dLbls>
        <c:firstSliceAng val="108"/>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extLst/>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91074338446568"/>
          <c:y val="0.17260052669410869"/>
          <c:w val="0.35999547628264689"/>
          <c:h val="0.64705803783482807"/>
        </c:manualLayout>
      </c:layout>
      <c:doughnutChart>
        <c:varyColors val="1"/>
        <c:ser>
          <c:idx val="0"/>
          <c:order val="0"/>
          <c:dPt>
            <c:idx val="0"/>
            <c:bubble3D val="0"/>
            <c:spPr>
              <a:solidFill>
                <a:srgbClr val="DDDDDD"/>
              </a:solidFill>
              <a:ln>
                <a:noFill/>
              </a:ln>
              <a:effectLst/>
            </c:spPr>
            <c:extLst>
              <c:ext xmlns:c16="http://schemas.microsoft.com/office/drawing/2014/chart" uri="{C3380CC4-5D6E-409C-BE32-E72D297353CC}">
                <c16:uniqueId val="{00000001-4892-4B41-995A-D3CC77200B59}"/>
              </c:ext>
            </c:extLst>
          </c:dPt>
          <c:dPt>
            <c:idx val="1"/>
            <c:bubble3D val="0"/>
            <c:spPr>
              <a:solidFill>
                <a:srgbClr val="C8D6A7"/>
              </a:solidFill>
              <a:ln>
                <a:noFill/>
              </a:ln>
              <a:effectLst/>
            </c:spPr>
            <c:extLst>
              <c:ext xmlns:c16="http://schemas.microsoft.com/office/drawing/2014/chart" uri="{C3380CC4-5D6E-409C-BE32-E72D297353CC}">
                <c16:uniqueId val="{00000003-4892-4B41-995A-D3CC77200B59}"/>
              </c:ext>
            </c:extLst>
          </c:dPt>
          <c:dPt>
            <c:idx val="2"/>
            <c:bubble3D val="0"/>
            <c:spPr>
              <a:solidFill>
                <a:srgbClr val="80D5C6"/>
              </a:solidFill>
              <a:ln>
                <a:noFill/>
              </a:ln>
              <a:effectLst/>
            </c:spPr>
            <c:extLst>
              <c:ext xmlns:c16="http://schemas.microsoft.com/office/drawing/2014/chart" uri="{C3380CC4-5D6E-409C-BE32-E72D297353CC}">
                <c16:uniqueId val="{00000005-4892-4B41-995A-D3CC77200B59}"/>
              </c:ext>
            </c:extLst>
          </c:dPt>
          <c:dPt>
            <c:idx val="3"/>
            <c:bubble3D val="0"/>
            <c:spPr>
              <a:solidFill>
                <a:srgbClr val="D1B4AC"/>
              </a:solidFill>
              <a:ln>
                <a:noFill/>
              </a:ln>
              <a:effectLst/>
            </c:spPr>
            <c:extLst>
              <c:ext xmlns:c16="http://schemas.microsoft.com/office/drawing/2014/chart" uri="{C3380CC4-5D6E-409C-BE32-E72D297353CC}">
                <c16:uniqueId val="{00000007-4892-4B41-995A-D3CC77200B59}"/>
              </c:ext>
            </c:extLst>
          </c:dPt>
          <c:dPt>
            <c:idx val="4"/>
            <c:bubble3D val="0"/>
            <c:spPr>
              <a:solidFill>
                <a:srgbClr val="FEE7A0"/>
              </a:solidFill>
              <a:ln>
                <a:noFill/>
              </a:ln>
              <a:effectLst/>
            </c:spPr>
            <c:extLst>
              <c:ext xmlns:c16="http://schemas.microsoft.com/office/drawing/2014/chart" uri="{C3380CC4-5D6E-409C-BE32-E72D297353CC}">
                <c16:uniqueId val="{00000009-4892-4B41-995A-D3CC77200B59}"/>
              </c:ext>
            </c:extLst>
          </c:dPt>
          <c:dPt>
            <c:idx val="5"/>
            <c:bubble3D val="0"/>
            <c:spPr>
              <a:solidFill>
                <a:srgbClr val="ABB8DF"/>
              </a:solidFill>
              <a:ln>
                <a:noFill/>
              </a:ln>
              <a:effectLst/>
            </c:spPr>
            <c:extLst>
              <c:ext xmlns:c16="http://schemas.microsoft.com/office/drawing/2014/chart" uri="{C3380CC4-5D6E-409C-BE32-E72D297353CC}">
                <c16:uniqueId val="{0000000B-4892-4B41-995A-D3CC77200B59}"/>
              </c:ext>
            </c:extLst>
          </c:dPt>
          <c:dLbls>
            <c:dLbl>
              <c:idx val="0"/>
              <c:layout>
                <c:manualLayout>
                  <c:x val="0.15765881218999159"/>
                  <c:y val="-5.3800693969247367E-2"/>
                </c:manualLayout>
              </c:layout>
              <c:tx>
                <c:rich>
                  <a:bodyPr/>
                  <a:lstStyle/>
                  <a:p>
                    <a:fld id="{5CD71F52-A9AB-45A7-98EF-9FCE267CA140}" type="CATEGORYNAME">
                      <a:rPr lang="en-US" b="1"/>
                      <a:pPr/>
                      <a:t>[NOM DE CATÉGORIE]</a:t>
                    </a:fld>
                    <a:r>
                      <a:rPr lang="en-US" baseline="0"/>
                      <a:t>
</a:t>
                    </a:r>
                    <a:fld id="{612B1CC8-18B9-4B1B-8B75-1959141E620F}" type="VALUE">
                      <a:rPr lang="en-US" baseline="0"/>
                      <a:pPr/>
                      <a:t>[VALEUR]</a:t>
                    </a:fld>
                    <a:r>
                      <a:rPr lang="en-US" baseline="0"/>
                      <a:t>
</a:t>
                    </a:r>
                    <a:fld id="{CCB4A041-E6A6-4B31-BC64-8604572CD1DE}"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4892-4B41-995A-D3CC77200B59}"/>
                </c:ext>
              </c:extLst>
            </c:dLbl>
            <c:dLbl>
              <c:idx val="1"/>
              <c:layout>
                <c:manualLayout>
                  <c:x val="0.2517271897962941"/>
                  <c:y val="7.7434854557353258E-2"/>
                </c:manualLayout>
              </c:layout>
              <c:tx>
                <c:rich>
                  <a:bodyPr/>
                  <a:lstStyle/>
                  <a:p>
                    <a:fld id="{682747F2-61B0-42F1-AF4D-D692C0B8566B}" type="CATEGORYNAME">
                      <a:rPr lang="en-US" b="1"/>
                      <a:pPr/>
                      <a:t>[NOM DE CATÉGORIE]</a:t>
                    </a:fld>
                    <a:r>
                      <a:rPr lang="en-US" baseline="0"/>
                      <a:t>
</a:t>
                    </a:r>
                    <a:fld id="{28BD71D4-A431-4F7C-94E6-F97D97EA6563}" type="VALUE">
                      <a:rPr lang="en-US" baseline="0"/>
                      <a:pPr/>
                      <a:t>[VALEUR]</a:t>
                    </a:fld>
                    <a:r>
                      <a:rPr lang="en-US" baseline="0"/>
                      <a:t>
</a:t>
                    </a:r>
                    <a:fld id="{3B6A7199-7F80-4CBE-A072-7F221820D34C}"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4892-4B41-995A-D3CC77200B59}"/>
                </c:ext>
              </c:extLst>
            </c:dLbl>
            <c:dLbl>
              <c:idx val="2"/>
              <c:layout>
                <c:manualLayout>
                  <c:x val="0.16221984165508929"/>
                  <c:y val="7.444530058235432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DE4EE49-C378-45E6-8AAC-4F5D2B43885D}" type="CATEGORYNAME">
                      <a:rPr lang="en-US" b="1"/>
                      <a:pPr>
                        <a:defRPr/>
                      </a:pPr>
                      <a:t>[NOM DE CATÉGORIE]</a:t>
                    </a:fld>
                    <a:r>
                      <a:rPr lang="en-US" baseline="0"/>
                      <a:t>
</a:t>
                    </a:r>
                    <a:fld id="{23F82B3A-803B-46A6-B83C-1F9C15FE4DC8}" type="VALUE">
                      <a:rPr lang="en-US" baseline="0"/>
                      <a:pPr>
                        <a:defRPr/>
                      </a:pPr>
                      <a:t>[VALEUR]</a:t>
                    </a:fld>
                    <a:r>
                      <a:rPr lang="en-US" baseline="0"/>
                      <a:t>
</a:t>
                    </a:r>
                    <a:fld id="{2EBACD87-686F-4075-8DB3-883EBF1AABED}"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1589785274704429"/>
                      <c:h val="0.30998918347330251"/>
                    </c:manualLayout>
                  </c15:layout>
                  <c15:dlblFieldTable/>
                  <c15:showDataLabelsRange val="0"/>
                </c:ext>
                <c:ext xmlns:c16="http://schemas.microsoft.com/office/drawing/2014/chart" uri="{C3380CC4-5D6E-409C-BE32-E72D297353CC}">
                  <c16:uniqueId val="{00000005-4892-4B41-995A-D3CC77200B59}"/>
                </c:ext>
              </c:extLst>
            </c:dLbl>
            <c:dLbl>
              <c:idx val="3"/>
              <c:layout>
                <c:manualLayout>
                  <c:x val="-0.11161419189974839"/>
                  <c:y val="3.1400765084344653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fld id="{EE6E72DC-379A-446D-9A2D-30AE2443B43D}" type="CATEGORYNAME">
                      <a:rPr lang="en-US" b="1"/>
                      <a:pPr>
                        <a:defRPr/>
                      </a:pPr>
                      <a:t>[NOM DE CATÉGORIE]</a:t>
                    </a:fld>
                    <a:r>
                      <a:rPr lang="en-US" baseline="0"/>
                      <a:t>
</a:t>
                    </a:r>
                    <a:fld id="{1168208C-A127-4723-8695-03D85CF4D809}" type="VALUE">
                      <a:rPr lang="en-US" baseline="0"/>
                      <a:pPr>
                        <a:defRPr/>
                      </a:pPr>
                      <a:t>[VALEUR]</a:t>
                    </a:fld>
                    <a:r>
                      <a:rPr lang="en-US" baseline="0"/>
                      <a:t>
</a:t>
                    </a:r>
                    <a:fld id="{E9E08B8B-6B3B-4678-B1F9-F9EF7E531F5C}" type="PERCENTAGE">
                      <a:rPr lang="en-US" baseline="0"/>
                      <a:pPr>
                        <a:defRPr/>
                      </a:pPr>
                      <a:t>[POURCENTAGE]</a:t>
                    </a:fld>
                    <a:endParaRPr lang="en-US" baseline="0"/>
                  </a:p>
                </c:rich>
              </c:tx>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2192819660880772"/>
                      <c:h val="0.38581432922774112"/>
                    </c:manualLayout>
                  </c15:layout>
                  <c15:dlblFieldTable/>
                  <c15:showDataLabelsRange val="0"/>
                </c:ext>
                <c:ext xmlns:c16="http://schemas.microsoft.com/office/drawing/2014/chart" uri="{C3380CC4-5D6E-409C-BE32-E72D297353CC}">
                  <c16:uniqueId val="{00000007-4892-4B41-995A-D3CC77200B59}"/>
                </c:ext>
              </c:extLst>
            </c:dLbl>
            <c:dLbl>
              <c:idx val="4"/>
              <c:layout>
                <c:manualLayout>
                  <c:x val="-0.14397214945684014"/>
                  <c:y val="-7.8082817909196231E-2"/>
                </c:manualLayout>
              </c:layout>
              <c:tx>
                <c:rich>
                  <a:bodyPr/>
                  <a:lstStyle/>
                  <a:p>
                    <a:fld id="{9D962CE4-D035-40AC-A9A1-0AB3371FB174}" type="CATEGORYNAME">
                      <a:rPr lang="en-US" b="1"/>
                      <a:pPr/>
                      <a:t>[NOM DE CATÉGORIE]</a:t>
                    </a:fld>
                    <a:r>
                      <a:rPr lang="en-US" baseline="0"/>
                      <a:t>
</a:t>
                    </a:r>
                    <a:fld id="{E1E42D6D-EE82-4D1F-B8B6-74E734C849EE}" type="VALUE">
                      <a:rPr lang="en-US" baseline="0"/>
                      <a:pPr/>
                      <a:t>[VALEUR]</a:t>
                    </a:fld>
                    <a:r>
                      <a:rPr lang="en-US" baseline="0"/>
                      <a:t>
</a:t>
                    </a:r>
                    <a:fld id="{90967DFC-908C-4E90-8C36-732DBFDF671A}" type="PERCENTAGE">
                      <a:rPr lang="en-US" baseline="0"/>
                      <a:pPr/>
                      <a:t>[POURCENTAGE]</a:t>
                    </a:fld>
                    <a:endParaRPr lang="en-US" baseline="0"/>
                  </a:p>
                </c:rich>
              </c:tx>
              <c:showLegendKey val="0"/>
              <c:showVal val="1"/>
              <c:showCatName val="1"/>
              <c:showSerName val="0"/>
              <c:showPercent val="1"/>
              <c:showBubbleSize val="0"/>
              <c:separator>
</c:separator>
              <c:extLst>
                <c:ext xmlns:c15="http://schemas.microsoft.com/office/drawing/2012/chart" uri="{CE6537A1-D6FC-4f65-9D91-7224C49458BB}">
                  <c15:layout>
                    <c:manualLayout>
                      <c:w val="0.27219382456147767"/>
                      <c:h val="0.25101405546041278"/>
                    </c:manualLayout>
                  </c15:layout>
                  <c15:dlblFieldTable/>
                  <c15:showDataLabelsRange val="0"/>
                </c:ext>
                <c:ext xmlns:c16="http://schemas.microsoft.com/office/drawing/2014/chart" uri="{C3380CC4-5D6E-409C-BE32-E72D297353CC}">
                  <c16:uniqueId val="{00000009-4892-4B41-995A-D3CC77200B59}"/>
                </c:ext>
              </c:extLst>
            </c:dLbl>
            <c:dLbl>
              <c:idx val="5"/>
              <c:layout>
                <c:manualLayout>
                  <c:x val="7.6118401597955687E-2"/>
                  <c:y val="-0.14739565833043378"/>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fld id="{25FAF470-F1BD-46E0-A189-5BF7A2219694}" type="CATEGORYNAME">
                      <a:rPr lang="en-US" b="1">
                        <a:solidFill>
                          <a:schemeClr val="tx1"/>
                        </a:solidFill>
                      </a:rPr>
                      <a:pPr>
                        <a:defRPr>
                          <a:solidFill>
                            <a:schemeClr val="tx1"/>
                          </a:solidFill>
                        </a:defRPr>
                      </a:pPr>
                      <a:t>[NOM DE CATÉGORIE]</a:t>
                    </a:fld>
                    <a:r>
                      <a:rPr lang="en-US" baseline="0">
                        <a:solidFill>
                          <a:schemeClr val="tx1"/>
                        </a:solidFill>
                      </a:rPr>
                      <a:t>
</a:t>
                    </a:r>
                    <a:fld id="{8AA180F3-9F2C-47A0-AF7D-5FDEBE89E2CA}" type="VALUE">
                      <a:rPr lang="en-US" baseline="0">
                        <a:solidFill>
                          <a:schemeClr val="tx1"/>
                        </a:solidFill>
                      </a:rPr>
                      <a:pPr>
                        <a:defRPr>
                          <a:solidFill>
                            <a:schemeClr val="tx1"/>
                          </a:solidFill>
                        </a:defRPr>
                      </a:pPr>
                      <a:t>[VALEUR]</a:t>
                    </a:fld>
                    <a:r>
                      <a:rPr lang="en-US" baseline="0">
                        <a:solidFill>
                          <a:schemeClr val="tx1"/>
                        </a:solidFill>
                      </a:rPr>
                      <a:t>
</a:t>
                    </a:r>
                    <a:fld id="{CF8798BA-46D8-473F-BA3A-1FCC2510429E}" type="PERCENTAGE">
                      <a:rPr lang="en-US" baseline="0">
                        <a:solidFill>
                          <a:schemeClr val="tx1"/>
                        </a:solidFill>
                      </a:rPr>
                      <a:pPr>
                        <a:defRPr>
                          <a:solidFill>
                            <a:schemeClr val="tx1"/>
                          </a:solidFill>
                        </a:defRPr>
                      </a:pPr>
                      <a:t>[POURCENTAGE]</a:t>
                    </a:fld>
                    <a:endParaRPr lang="en-US" baseline="0">
                      <a:solidFill>
                        <a:schemeClr val="tx1"/>
                      </a:solidFill>
                    </a:endParaRPr>
                  </a:p>
                </c:rich>
              </c:tx>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arianne" panose="02000000000000000000" pitchFamily="50" charset="0"/>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4892-4B41-995A-D3CC77200B59}"/>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Vosges!$I$44:$I$49</c:f>
              <c:strCache>
                <c:ptCount val="6"/>
                <c:pt idx="0">
                  <c:v>Autres déchets</c:v>
                </c:pt>
                <c:pt idx="1">
                  <c:v>Biodéchets</c:v>
                </c:pt>
                <c:pt idx="2">
                  <c:v>Matières végétales</c:v>
                </c:pt>
                <c:pt idx="3">
                  <c:v>Effluents d'élevage</c:v>
                </c:pt>
                <c:pt idx="4">
                  <c:v>Déchets Industriels</c:v>
                </c:pt>
                <c:pt idx="5">
                  <c:v>Boues de STEP</c:v>
                </c:pt>
              </c:strCache>
            </c:strRef>
          </c:cat>
          <c:val>
            <c:numRef>
              <c:f>Vosges!$J$44:$J$49</c:f>
              <c:numCache>
                <c:formatCode>#\ ##0" t"</c:formatCode>
                <c:ptCount val="6"/>
                <c:pt idx="0">
                  <c:v>11958</c:v>
                </c:pt>
                <c:pt idx="1">
                  <c:v>8783</c:v>
                </c:pt>
                <c:pt idx="2">
                  <c:v>127280</c:v>
                </c:pt>
                <c:pt idx="3">
                  <c:v>449152</c:v>
                </c:pt>
                <c:pt idx="4">
                  <c:v>11796</c:v>
                </c:pt>
                <c:pt idx="5">
                  <c:v>1785</c:v>
                </c:pt>
              </c:numCache>
            </c:numRef>
          </c:val>
          <c:extLst>
            <c:ext xmlns:c16="http://schemas.microsoft.com/office/drawing/2014/chart" uri="{C3380CC4-5D6E-409C-BE32-E72D297353CC}">
              <c16:uniqueId val="{0000000C-4892-4B41-995A-D3CC77200B59}"/>
            </c:ext>
          </c:extLst>
        </c:ser>
        <c:dLbls>
          <c:showLegendKey val="0"/>
          <c:showVal val="1"/>
          <c:showCatName val="0"/>
          <c:showSerName val="0"/>
          <c:showPercent val="0"/>
          <c:showBubbleSize val="0"/>
          <c:showLeaderLines val="0"/>
        </c:dLbls>
        <c:firstSliceAng val="3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5598208332377"/>
          <c:y val="3.0733649333189287E-2"/>
          <c:w val="0.71609696161817549"/>
          <c:h val="0.85821999712441643"/>
        </c:manualLayout>
      </c:layout>
      <c:barChart>
        <c:barDir val="col"/>
        <c:grouping val="stacked"/>
        <c:varyColors val="0"/>
        <c:ser>
          <c:idx val="0"/>
          <c:order val="0"/>
          <c:tx>
            <c:strRef>
              <c:f>Vosges!$I$56</c:f>
              <c:strCache>
                <c:ptCount val="1"/>
                <c:pt idx="0">
                  <c:v>Autres déchets</c:v>
                </c:pt>
              </c:strCache>
            </c:strRef>
          </c:tx>
          <c:spPr>
            <a:solidFill>
              <a:srgbClr val="DDDDDD"/>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Vosges!$J$55:$M$55</c:f>
              <c:numCache>
                <c:formatCode>General</c:formatCode>
                <c:ptCount val="4"/>
                <c:pt idx="0">
                  <c:v>2020</c:v>
                </c:pt>
                <c:pt idx="1">
                  <c:v>2021</c:v>
                </c:pt>
                <c:pt idx="2">
                  <c:v>2022</c:v>
                </c:pt>
                <c:pt idx="3">
                  <c:v>2023</c:v>
                </c:pt>
              </c:numCache>
            </c:numRef>
          </c:cat>
          <c:val>
            <c:numRef>
              <c:f>Vosges!$J$56:$M$56</c:f>
              <c:numCache>
                <c:formatCode>#\ ##0" t"</c:formatCode>
                <c:ptCount val="4"/>
                <c:pt idx="0">
                  <c:v>10641</c:v>
                </c:pt>
                <c:pt idx="1">
                  <c:v>14102</c:v>
                </c:pt>
                <c:pt idx="2">
                  <c:v>8617</c:v>
                </c:pt>
                <c:pt idx="3">
                  <c:v>11958</c:v>
                </c:pt>
              </c:numCache>
            </c:numRef>
          </c:val>
          <c:extLst>
            <c:ext xmlns:c16="http://schemas.microsoft.com/office/drawing/2014/chart" uri="{C3380CC4-5D6E-409C-BE32-E72D297353CC}">
              <c16:uniqueId val="{00000000-20C9-4FEF-9DBD-ECB499D5C14E}"/>
            </c:ext>
          </c:extLst>
        </c:ser>
        <c:ser>
          <c:idx val="1"/>
          <c:order val="1"/>
          <c:tx>
            <c:strRef>
              <c:f>Vosges!$I$57</c:f>
              <c:strCache>
                <c:ptCount val="1"/>
                <c:pt idx="0">
                  <c:v>Biodéchets</c:v>
                </c:pt>
              </c:strCache>
            </c:strRef>
          </c:tx>
          <c:spPr>
            <a:solidFill>
              <a:srgbClr val="C8D6A7"/>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DDDDDD"/>
                      </a:solidFill>
                      <a:round/>
                    </a:ln>
                    <a:effectLst/>
                  </c:spPr>
                </c15:leaderLines>
              </c:ext>
            </c:extLst>
          </c:dLbls>
          <c:cat>
            <c:numRef>
              <c:f>Vosges!$J$55:$M$55</c:f>
              <c:numCache>
                <c:formatCode>General</c:formatCode>
                <c:ptCount val="4"/>
                <c:pt idx="0">
                  <c:v>2020</c:v>
                </c:pt>
                <c:pt idx="1">
                  <c:v>2021</c:v>
                </c:pt>
                <c:pt idx="2">
                  <c:v>2022</c:v>
                </c:pt>
                <c:pt idx="3">
                  <c:v>2023</c:v>
                </c:pt>
              </c:numCache>
            </c:numRef>
          </c:cat>
          <c:val>
            <c:numRef>
              <c:f>Vosges!$J$57:$M$57</c:f>
              <c:numCache>
                <c:formatCode>#\ ##0" t"</c:formatCode>
                <c:ptCount val="4"/>
                <c:pt idx="0">
                  <c:v>2134</c:v>
                </c:pt>
                <c:pt idx="1">
                  <c:v>3070</c:v>
                </c:pt>
                <c:pt idx="2">
                  <c:v>12543</c:v>
                </c:pt>
                <c:pt idx="3">
                  <c:v>8783</c:v>
                </c:pt>
              </c:numCache>
            </c:numRef>
          </c:val>
          <c:extLst>
            <c:ext xmlns:c16="http://schemas.microsoft.com/office/drawing/2014/chart" uri="{C3380CC4-5D6E-409C-BE32-E72D297353CC}">
              <c16:uniqueId val="{00000001-20C9-4FEF-9DBD-ECB499D5C14E}"/>
            </c:ext>
          </c:extLst>
        </c:ser>
        <c:ser>
          <c:idx val="2"/>
          <c:order val="2"/>
          <c:tx>
            <c:strRef>
              <c:f>Vosges!$I$58</c:f>
              <c:strCache>
                <c:ptCount val="1"/>
                <c:pt idx="0">
                  <c:v>Matières végétales</c:v>
                </c:pt>
              </c:strCache>
            </c:strRef>
          </c:tx>
          <c:spPr>
            <a:solidFill>
              <a:srgbClr val="80D5C6"/>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Vosges!$J$55:$M$55</c:f>
              <c:numCache>
                <c:formatCode>General</c:formatCode>
                <c:ptCount val="4"/>
                <c:pt idx="0">
                  <c:v>2020</c:v>
                </c:pt>
                <c:pt idx="1">
                  <c:v>2021</c:v>
                </c:pt>
                <c:pt idx="2">
                  <c:v>2022</c:v>
                </c:pt>
                <c:pt idx="3">
                  <c:v>2023</c:v>
                </c:pt>
              </c:numCache>
            </c:numRef>
          </c:cat>
          <c:val>
            <c:numRef>
              <c:f>Vosges!$J$58:$M$58</c:f>
              <c:numCache>
                <c:formatCode>#\ ##0" t"</c:formatCode>
                <c:ptCount val="4"/>
                <c:pt idx="0">
                  <c:v>97843</c:v>
                </c:pt>
                <c:pt idx="1">
                  <c:v>117208</c:v>
                </c:pt>
                <c:pt idx="2">
                  <c:v>124427</c:v>
                </c:pt>
                <c:pt idx="3">
                  <c:v>127280</c:v>
                </c:pt>
              </c:numCache>
            </c:numRef>
          </c:val>
          <c:extLst>
            <c:ext xmlns:c16="http://schemas.microsoft.com/office/drawing/2014/chart" uri="{C3380CC4-5D6E-409C-BE32-E72D297353CC}">
              <c16:uniqueId val="{00000002-20C9-4FEF-9DBD-ECB499D5C14E}"/>
            </c:ext>
          </c:extLst>
        </c:ser>
        <c:ser>
          <c:idx val="3"/>
          <c:order val="3"/>
          <c:tx>
            <c:strRef>
              <c:f>Vosges!$I$59</c:f>
              <c:strCache>
                <c:ptCount val="1"/>
                <c:pt idx="0">
                  <c:v>Effluents d'élevage</c:v>
                </c:pt>
              </c:strCache>
            </c:strRef>
          </c:tx>
          <c:spPr>
            <a:solidFill>
              <a:srgbClr val="D1B4A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Vosges!$J$55:$M$55</c:f>
              <c:numCache>
                <c:formatCode>General</c:formatCode>
                <c:ptCount val="4"/>
                <c:pt idx="0">
                  <c:v>2020</c:v>
                </c:pt>
                <c:pt idx="1">
                  <c:v>2021</c:v>
                </c:pt>
                <c:pt idx="2">
                  <c:v>2022</c:v>
                </c:pt>
                <c:pt idx="3">
                  <c:v>2023</c:v>
                </c:pt>
              </c:numCache>
            </c:numRef>
          </c:cat>
          <c:val>
            <c:numRef>
              <c:f>Vosges!$J$59:$M$59</c:f>
              <c:numCache>
                <c:formatCode>#\ ##0" t"</c:formatCode>
                <c:ptCount val="4"/>
                <c:pt idx="0">
                  <c:v>386757</c:v>
                </c:pt>
                <c:pt idx="1">
                  <c:v>440086</c:v>
                </c:pt>
                <c:pt idx="2">
                  <c:v>447007</c:v>
                </c:pt>
                <c:pt idx="3">
                  <c:v>449152</c:v>
                </c:pt>
              </c:numCache>
            </c:numRef>
          </c:val>
          <c:extLst>
            <c:ext xmlns:c16="http://schemas.microsoft.com/office/drawing/2014/chart" uri="{C3380CC4-5D6E-409C-BE32-E72D297353CC}">
              <c16:uniqueId val="{00000003-20C9-4FEF-9DBD-ECB499D5C14E}"/>
            </c:ext>
          </c:extLst>
        </c:ser>
        <c:ser>
          <c:idx val="4"/>
          <c:order val="4"/>
          <c:tx>
            <c:strRef>
              <c:f>Vosges!$I$60</c:f>
              <c:strCache>
                <c:ptCount val="1"/>
                <c:pt idx="0">
                  <c:v>Déchets Industriels</c:v>
                </c:pt>
              </c:strCache>
            </c:strRef>
          </c:tx>
          <c:spPr>
            <a:solidFill>
              <a:srgbClr val="FEE7A0"/>
            </a:solidFill>
            <a:ln>
              <a:noFill/>
            </a:ln>
            <a:effectLst/>
          </c:spPr>
          <c:invertIfNegative val="0"/>
          <c:dLbls>
            <c:numFmt formatCode="#\ ###\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Vosges!$J$55:$M$55</c:f>
              <c:numCache>
                <c:formatCode>General</c:formatCode>
                <c:ptCount val="4"/>
                <c:pt idx="0">
                  <c:v>2020</c:v>
                </c:pt>
                <c:pt idx="1">
                  <c:v>2021</c:v>
                </c:pt>
                <c:pt idx="2">
                  <c:v>2022</c:v>
                </c:pt>
                <c:pt idx="3">
                  <c:v>2023</c:v>
                </c:pt>
              </c:numCache>
            </c:numRef>
          </c:cat>
          <c:val>
            <c:numRef>
              <c:f>Vosges!$J$60:$M$60</c:f>
              <c:numCache>
                <c:formatCode>#\ ##0" t"</c:formatCode>
                <c:ptCount val="4"/>
                <c:pt idx="0">
                  <c:v>14250</c:v>
                </c:pt>
                <c:pt idx="1">
                  <c:v>22826</c:v>
                </c:pt>
                <c:pt idx="2">
                  <c:v>1587864</c:v>
                </c:pt>
                <c:pt idx="3">
                  <c:v>11796</c:v>
                </c:pt>
              </c:numCache>
            </c:numRef>
          </c:val>
          <c:extLst>
            <c:ext xmlns:c16="http://schemas.microsoft.com/office/drawing/2014/chart" uri="{C3380CC4-5D6E-409C-BE32-E72D297353CC}">
              <c16:uniqueId val="{00000004-20C9-4FEF-9DBD-ECB499D5C14E}"/>
            </c:ext>
          </c:extLst>
        </c:ser>
        <c:ser>
          <c:idx val="5"/>
          <c:order val="5"/>
          <c:tx>
            <c:strRef>
              <c:f>Vosges!$I$61</c:f>
              <c:strCache>
                <c:ptCount val="1"/>
                <c:pt idx="0">
                  <c:v>Boues de STEP</c:v>
                </c:pt>
              </c:strCache>
            </c:strRef>
          </c:tx>
          <c:spPr>
            <a:solidFill>
              <a:srgbClr val="ABB8DF"/>
            </a:solidFill>
            <a:ln>
              <a:noFill/>
            </a:ln>
            <a:effectLst/>
          </c:spPr>
          <c:invertIfNegative val="0"/>
          <c:dLbls>
            <c:numFmt formatCode="#\ ##0&quot; t&quot;;;"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Vosges!$J$55:$M$55</c:f>
              <c:numCache>
                <c:formatCode>General</c:formatCode>
                <c:ptCount val="4"/>
                <c:pt idx="0">
                  <c:v>2020</c:v>
                </c:pt>
                <c:pt idx="1">
                  <c:v>2021</c:v>
                </c:pt>
                <c:pt idx="2">
                  <c:v>2022</c:v>
                </c:pt>
                <c:pt idx="3">
                  <c:v>2023</c:v>
                </c:pt>
              </c:numCache>
            </c:numRef>
          </c:cat>
          <c:val>
            <c:numRef>
              <c:f>Vosges!$J$61:$M$61</c:f>
              <c:numCache>
                <c:formatCode>#\ ##0" t"</c:formatCode>
                <c:ptCount val="4"/>
                <c:pt idx="0">
                  <c:v>1785</c:v>
                </c:pt>
                <c:pt idx="1">
                  <c:v>931</c:v>
                </c:pt>
                <c:pt idx="2">
                  <c:v>1785</c:v>
                </c:pt>
                <c:pt idx="3">
                  <c:v>1785</c:v>
                </c:pt>
              </c:numCache>
            </c:numRef>
          </c:val>
          <c:extLst>
            <c:ext xmlns:c16="http://schemas.microsoft.com/office/drawing/2014/chart" uri="{C3380CC4-5D6E-409C-BE32-E72D297353CC}">
              <c16:uniqueId val="{00000005-20C9-4FEF-9DBD-ECB499D5C14E}"/>
            </c:ext>
          </c:extLst>
        </c:ser>
        <c:ser>
          <c:idx val="6"/>
          <c:order val="6"/>
          <c:tx>
            <c:strRef>
              <c:f>Vosges!$I$62</c:f>
              <c:strCache>
                <c:ptCount val="1"/>
              </c:strCache>
            </c:strRef>
          </c:tx>
          <c:spPr>
            <a:no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Vosges!$J$55:$M$55</c:f>
              <c:numCache>
                <c:formatCode>General</c:formatCode>
                <c:ptCount val="4"/>
                <c:pt idx="0">
                  <c:v>2020</c:v>
                </c:pt>
                <c:pt idx="1">
                  <c:v>2021</c:v>
                </c:pt>
                <c:pt idx="2">
                  <c:v>2022</c:v>
                </c:pt>
                <c:pt idx="3">
                  <c:v>2023</c:v>
                </c:pt>
              </c:numCache>
            </c:numRef>
          </c:cat>
          <c:val>
            <c:numRef>
              <c:f>Vosges!$J$62:$M$62</c:f>
              <c:numCache>
                <c:formatCode>#\ ##0" t"</c:formatCode>
                <c:ptCount val="4"/>
                <c:pt idx="0">
                  <c:v>513410</c:v>
                </c:pt>
                <c:pt idx="1">
                  <c:v>598223</c:v>
                </c:pt>
                <c:pt idx="2">
                  <c:v>2182243</c:v>
                </c:pt>
                <c:pt idx="3">
                  <c:v>610754</c:v>
                </c:pt>
              </c:numCache>
            </c:numRef>
          </c:val>
          <c:extLst>
            <c:ext xmlns:c16="http://schemas.microsoft.com/office/drawing/2014/chart" uri="{C3380CC4-5D6E-409C-BE32-E72D297353CC}">
              <c16:uniqueId val="{00000006-20C9-4FEF-9DBD-ECB499D5C14E}"/>
            </c:ext>
          </c:extLst>
        </c:ser>
        <c:dLbls>
          <c:dLblPos val="ctr"/>
          <c:showLegendKey val="0"/>
          <c:showVal val="1"/>
          <c:showCatName val="0"/>
          <c:showSerName val="0"/>
          <c:showPercent val="0"/>
          <c:showBubbleSize val="0"/>
        </c:dLbls>
        <c:gapWidth val="70"/>
        <c:overlap val="100"/>
        <c:axId val="1184674767"/>
        <c:axId val="1184675727"/>
      </c:barChart>
      <c:catAx>
        <c:axId val="1184674767"/>
        <c:scaling>
          <c:orientation val="minMax"/>
        </c:scaling>
        <c:delete val="0"/>
        <c:axPos val="b"/>
        <c:numFmt formatCode="General" sourceLinked="1"/>
        <c:majorTickMark val="none"/>
        <c:minorTickMark val="none"/>
        <c:tickLblPos val="low"/>
        <c:spPr>
          <a:noFill/>
          <a:ln w="9525" cap="flat" cmpd="sng" algn="ctr">
            <a:solidFill>
              <a:srgbClr val="DDDDDD"/>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5727"/>
        <c:crosses val="autoZero"/>
        <c:auto val="1"/>
        <c:lblAlgn val="ctr"/>
        <c:lblOffset val="100"/>
        <c:noMultiLvlLbl val="0"/>
      </c:catAx>
      <c:valAx>
        <c:axId val="1184675727"/>
        <c:scaling>
          <c:orientation val="minMax"/>
          <c:max val="2500000"/>
          <c:min val="0"/>
        </c:scaling>
        <c:delete val="0"/>
        <c:axPos val="l"/>
        <c:majorGridlines>
          <c:spPr>
            <a:ln w="9525" cap="flat" cmpd="sng" algn="ctr">
              <a:solidFill>
                <a:srgbClr val="DDDDDD"/>
              </a:solidFill>
              <a:round/>
            </a:ln>
            <a:effectLst/>
          </c:spPr>
        </c:majorGridlines>
        <c:numFmt formatCode="###\ ###\ ##0&quot; 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1184674767"/>
        <c:crosses val="autoZero"/>
        <c:crossBetween val="between"/>
      </c:valAx>
      <c:spPr>
        <a:noFill/>
        <a:ln>
          <a:noFill/>
        </a:ln>
        <a:effectLst/>
      </c:spPr>
    </c:plotArea>
    <c:legend>
      <c:legendPos val="r"/>
      <c:layout>
        <c:manualLayout>
          <c:xMode val="edge"/>
          <c:yMode val="edge"/>
          <c:x val="0.8230899319794146"/>
          <c:y val="0.14019527780077121"/>
          <c:w val="0.16844199769177429"/>
          <c:h val="0.505891992875623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46872848718967"/>
          <c:y val="9.0048670317375845E-2"/>
          <c:w val="0.52602895301758423"/>
          <c:h val="0.8483390815707354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AF-4776-84DD-002872311B5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AF-4776-84DD-002872311B5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AF-4776-84DD-002872311B5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AF-4776-84DD-002872311B5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4AF-4776-84DD-002872311B5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4AF-4776-84DD-002872311B5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4AF-4776-84DD-002872311B53}"/>
              </c:ext>
            </c:extLst>
          </c:dPt>
          <c:dLbls>
            <c:dLbl>
              <c:idx val="0"/>
              <c:layout>
                <c:manualLayout>
                  <c:x val="-0.11182507769776281"/>
                  <c:y val="-0.25322148838174369"/>
                </c:manualLayout>
              </c:layout>
              <c:tx>
                <c:rich>
                  <a:bodyPr/>
                  <a:lstStyle/>
                  <a:p>
                    <a:fld id="{EFDF5460-8366-4007-AAE1-74DD2E0F8DED}" type="CATEGORYNAME">
                      <a:rPr lang="en-US" b="1"/>
                      <a:pPr/>
                      <a:t>[NOM DE CATÉGORIE]</a:t>
                    </a:fld>
                    <a:endParaRPr lang="en-US" b="1" baseline="0"/>
                  </a:p>
                  <a:p>
                    <a:fld id="{0AFE0473-D135-47C7-8D02-1E9711D6F521}" type="VALUE">
                      <a:rPr lang="en-US"/>
                      <a:pPr/>
                      <a:t>[VALEUR]</a:t>
                    </a:fld>
                    <a:endParaRPr lang="fr-F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B4AF-4776-84DD-002872311B53}"/>
                </c:ext>
              </c:extLst>
            </c:dLbl>
            <c:dLbl>
              <c:idx val="1"/>
              <c:layout>
                <c:manualLayout>
                  <c:x val="0.20289338115256253"/>
                  <c:y val="-8.9694147993291728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18B894E6-6851-4FBA-A296-0CA5B92884B1}" type="CATEGORYNAME">
                      <a:rPr lang="en-US" b="1">
                        <a:solidFill>
                          <a:schemeClr val="bg1"/>
                        </a:solidFill>
                      </a:rPr>
                      <a:pPr>
                        <a:defRPr sz="1050">
                          <a:solidFill>
                            <a:schemeClr val="bg1"/>
                          </a:solidFill>
                        </a:defRPr>
                      </a:pPr>
                      <a:t>[NOM DE CATÉGORIE]</a:t>
                    </a:fld>
                    <a:r>
                      <a:rPr lang="en-US" baseline="0">
                        <a:solidFill>
                          <a:schemeClr val="bg1"/>
                        </a:solidFill>
                      </a:rPr>
                      <a:t>
</a:t>
                    </a:r>
                    <a:fld id="{2B401F70-4775-4086-B407-F057F09BB1CE}"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5897789783332575"/>
                      <c:h val="0.30298650366428376"/>
                    </c:manualLayout>
                  </c15:layout>
                  <c15:dlblFieldTable/>
                  <c15:showDataLabelsRange val="0"/>
                </c:ext>
                <c:ext xmlns:c16="http://schemas.microsoft.com/office/drawing/2014/chart" uri="{C3380CC4-5D6E-409C-BE32-E72D297353CC}">
                  <c16:uniqueId val="{00000003-B4AF-4776-84DD-002872311B53}"/>
                </c:ext>
              </c:extLst>
            </c:dLbl>
            <c:dLbl>
              <c:idx val="2"/>
              <c:layout>
                <c:manualLayout>
                  <c:x val="-0.61108818982435253"/>
                  <c:y val="-0.36346710891149708"/>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63F2DC3F-A8B7-448A-8369-DA0FB61807E6}" type="CATEGORYNAME">
                      <a:rPr lang="en-US" b="1">
                        <a:solidFill>
                          <a:schemeClr val="bg1"/>
                        </a:solidFill>
                      </a:rPr>
                      <a:pPr>
                        <a:defRPr sz="1050">
                          <a:solidFill>
                            <a:schemeClr val="bg1"/>
                          </a:solidFill>
                        </a:defRPr>
                      </a:pPr>
                      <a:t>[NOM DE CATÉGORIE]</a:t>
                    </a:fld>
                    <a:r>
                      <a:rPr lang="en-US" baseline="0">
                        <a:solidFill>
                          <a:schemeClr val="bg1"/>
                        </a:solidFill>
                      </a:rPr>
                      <a:t>
</a:t>
                    </a:r>
                    <a:fld id="{949E9BBF-E5FE-4BD4-8CED-8DD8C7E510D0}"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B4AF-4776-84DD-002872311B53}"/>
                </c:ext>
              </c:extLst>
            </c:dLbl>
            <c:dLbl>
              <c:idx val="3"/>
              <c:layout>
                <c:manualLayout>
                  <c:x val="-0.54349420219999611"/>
                  <c:y val="0.3228933350549435"/>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D5213594-2B03-4170-B669-AA598D08B410}" type="CATEGORYNAME">
                      <a:rPr lang="en-US" b="1">
                        <a:solidFill>
                          <a:schemeClr val="bg1"/>
                        </a:solidFill>
                      </a:rPr>
                      <a:pPr>
                        <a:defRPr sz="1050">
                          <a:solidFill>
                            <a:schemeClr val="bg1"/>
                          </a:solidFill>
                        </a:defRPr>
                      </a:pPr>
                      <a:t>[NOM DE CATÉGORIE]</a:t>
                    </a:fld>
                    <a:r>
                      <a:rPr lang="en-US" baseline="0">
                        <a:solidFill>
                          <a:schemeClr val="bg1"/>
                        </a:solidFill>
                      </a:rPr>
                      <a:t>
</a:t>
                    </a:r>
                    <a:fld id="{2C941C69-4E39-40CB-AA46-24327B6A4F9B}"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3989084479584075"/>
                      <c:h val="0.15227704091038347"/>
                    </c:manualLayout>
                  </c15:layout>
                  <c15:dlblFieldTable/>
                  <c15:showDataLabelsRange val="0"/>
                </c:ext>
                <c:ext xmlns:c16="http://schemas.microsoft.com/office/drawing/2014/chart" uri="{C3380CC4-5D6E-409C-BE32-E72D297353CC}">
                  <c16:uniqueId val="{00000007-B4AF-4776-84DD-002872311B53}"/>
                </c:ext>
              </c:extLst>
            </c:dLbl>
            <c:dLbl>
              <c:idx val="4"/>
              <c:layout>
                <c:manualLayout>
                  <c:x val="0.21303568416261459"/>
                  <c:y val="0.5573370820648275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5A8689BC-682C-4F9F-B862-C28968DFA77F}" type="CATEGORYNAME">
                      <a:rPr lang="en-US" b="1">
                        <a:solidFill>
                          <a:schemeClr val="bg1"/>
                        </a:solidFill>
                      </a:rPr>
                      <a:pPr>
                        <a:defRPr sz="1050">
                          <a:solidFill>
                            <a:schemeClr val="bg1"/>
                          </a:solidFill>
                        </a:defRPr>
                      </a:pPr>
                      <a:t>[NOM DE CATÉGORIE]</a:t>
                    </a:fld>
                    <a:r>
                      <a:rPr lang="en-US" baseline="0">
                        <a:solidFill>
                          <a:schemeClr val="bg1"/>
                        </a:solidFill>
                      </a:rPr>
                      <a:t>
</a:t>
                    </a:r>
                    <a:fld id="{ABDA055B-0829-4754-8091-6698C35C9292}" type="VALUE">
                      <a:rPr lang="en-US" baseline="0">
                        <a:solidFill>
                          <a:schemeClr val="bg1"/>
                        </a:solidFill>
                      </a:rPr>
                      <a:pPr>
                        <a:defRPr sz="1050">
                          <a:solidFill>
                            <a:schemeClr val="bg1"/>
                          </a:solidFill>
                        </a:defRPr>
                      </a:pPr>
                      <a:t>[VALEUR]</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81919485888522"/>
                      <c:h val="0.22130664240490033"/>
                    </c:manualLayout>
                  </c15:layout>
                  <c15:dlblFieldTable/>
                  <c15:showDataLabelsRange val="0"/>
                </c:ext>
                <c:ext xmlns:c16="http://schemas.microsoft.com/office/drawing/2014/chart" uri="{C3380CC4-5D6E-409C-BE32-E72D297353CC}">
                  <c16:uniqueId val="{00000009-B4AF-4776-84DD-002872311B53}"/>
                </c:ext>
              </c:extLst>
            </c:dLbl>
            <c:dLbl>
              <c:idx val="5"/>
              <c:layout>
                <c:manualLayout>
                  <c:x val="0.17060024486567665"/>
                  <c:y val="1.2963948438273185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34552021-41BE-4881-8270-415E068CF67D}" type="CATEGORYNAME">
                      <a:rPr lang="en-US" b="1">
                        <a:solidFill>
                          <a:schemeClr val="bg1"/>
                        </a:solidFill>
                      </a:rPr>
                      <a:pPr>
                        <a:defRPr sz="1050">
                          <a:solidFill>
                            <a:schemeClr val="bg1"/>
                          </a:solidFill>
                        </a:defRPr>
                      </a:pPr>
                      <a:t>[NOM DE CATÉGORIE]</a:t>
                    </a:fld>
                    <a:endParaRPr lang="en-US" b="1" baseline="0">
                      <a:solidFill>
                        <a:schemeClr val="bg1"/>
                      </a:solidFill>
                    </a:endParaRPr>
                  </a:p>
                  <a:p>
                    <a:pPr>
                      <a:defRPr sz="1050">
                        <a:solidFill>
                          <a:schemeClr val="bg1"/>
                        </a:solidFill>
                      </a:defRPr>
                    </a:pPr>
                    <a:fld id="{344486CA-755C-490A-8293-277D0391F628}" type="VALUE">
                      <a:rPr lang="en-US">
                        <a:solidFill>
                          <a:schemeClr val="bg1"/>
                        </a:solidFill>
                      </a:rPr>
                      <a:pPr>
                        <a:defRPr sz="1050">
                          <a:solidFill>
                            <a:schemeClr val="bg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B4AF-4776-84DD-002872311B53}"/>
                </c:ext>
              </c:extLst>
            </c:dLbl>
            <c:dLbl>
              <c:idx val="6"/>
              <c:layout>
                <c:manualLayout>
                  <c:x val="0.17060024486567676"/>
                  <c:y val="0.11606239891448997"/>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fld id="{67F804B9-34CE-4D19-998E-60422DC4F52D}" type="CATEGORYNAME">
                      <a:rPr lang="en-US" b="1">
                        <a:solidFill>
                          <a:schemeClr val="bg1"/>
                        </a:solidFill>
                      </a:rPr>
                      <a:pPr>
                        <a:defRPr sz="1050">
                          <a:solidFill>
                            <a:schemeClr val="bg1"/>
                          </a:solidFill>
                        </a:defRPr>
                      </a:pPr>
                      <a:t>[NOM DE CATÉGORIE]</a:t>
                    </a:fld>
                    <a:endParaRPr lang="en-US" b="1" baseline="0">
                      <a:solidFill>
                        <a:schemeClr val="bg1"/>
                      </a:solidFill>
                    </a:endParaRPr>
                  </a:p>
                  <a:p>
                    <a:pPr>
                      <a:defRPr sz="1050">
                        <a:solidFill>
                          <a:schemeClr val="bg1"/>
                        </a:solidFill>
                      </a:defRPr>
                    </a:pPr>
                    <a:fld id="{7FCBD030-D4F3-4CAD-841B-EC22D7511747}" type="VALUE">
                      <a:rPr lang="en-US">
                        <a:solidFill>
                          <a:schemeClr val="bg1"/>
                        </a:solidFill>
                      </a:rPr>
                      <a:pPr>
                        <a:defRPr sz="1050">
                          <a:solidFill>
                            <a:schemeClr val="bg1"/>
                          </a:solidFill>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arianne" panose="02000000000000000000" pitchFamily="50"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B4AF-4776-84DD-002872311B5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Vosges!$A$111:$A$117</c:f>
              <c:strCache>
                <c:ptCount val="7"/>
                <c:pt idx="0">
                  <c:v>Epandage</c:v>
                </c:pt>
                <c:pt idx="1">
                  <c:v>Compostage</c:v>
                </c:pt>
                <c:pt idx="2">
                  <c:v>STEP</c:v>
                </c:pt>
                <c:pt idx="3">
                  <c:v>Incinération</c:v>
                </c:pt>
                <c:pt idx="4">
                  <c:v>Valorisation matière</c:v>
                </c:pt>
                <c:pt idx="5">
                  <c:v>Stockage</c:v>
                </c:pt>
                <c:pt idx="6">
                  <c:v>Autre ou non précisé</c:v>
                </c:pt>
              </c:strCache>
            </c:strRef>
          </c:cat>
          <c:val>
            <c:numRef>
              <c:f>Vosges!$C$111:$C$117</c:f>
              <c:numCache>
                <c:formatCode>0%</c:formatCode>
                <c:ptCount val="7"/>
                <c:pt idx="0">
                  <c:v>1</c:v>
                </c:pt>
                <c:pt idx="1">
                  <c:v>0</c:v>
                </c:pt>
                <c:pt idx="2">
                  <c:v>0</c:v>
                </c:pt>
                <c:pt idx="3">
                  <c:v>0</c:v>
                </c:pt>
                <c:pt idx="4">
                  <c:v>0</c:v>
                </c:pt>
                <c:pt idx="5">
                  <c:v>0</c:v>
                </c:pt>
                <c:pt idx="6">
                  <c:v>0</c:v>
                </c:pt>
              </c:numCache>
            </c:numRef>
          </c:val>
          <c:extLst>
            <c:ext xmlns:c16="http://schemas.microsoft.com/office/drawing/2014/chart" uri="{C3380CC4-5D6E-409C-BE32-E72D297353CC}">
              <c16:uniqueId val="{0000000E-B4AF-4776-84DD-002872311B53}"/>
            </c:ext>
          </c:extLst>
        </c:ser>
        <c:dLbls>
          <c:showLegendKey val="0"/>
          <c:showVal val="1"/>
          <c:showCatName val="0"/>
          <c:showSerName val="0"/>
          <c:showPercent val="0"/>
          <c:showBubbleSize val="0"/>
          <c:showLeaderLines val="0"/>
        </c:dLbls>
        <c:firstSliceAng val="111"/>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Ardennes!$B$165</c:f>
              <c:strCache>
                <c:ptCount val="1"/>
                <c:pt idx="0">
                  <c:v>Cumul d'électricité vendue (Gwh él)</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Ardennes!$A$166:$A$188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Ardennes!$B$166:$B$188</c:f>
              <c:numCache>
                <c:formatCode>0</c:formatCode>
                <c:ptCount val="23"/>
                <c:pt idx="0">
                  <c:v>0</c:v>
                </c:pt>
                <c:pt idx="1">
                  <c:v>0</c:v>
                </c:pt>
                <c:pt idx="2">
                  <c:v>0</c:v>
                </c:pt>
                <c:pt idx="3">
                  <c:v>0</c:v>
                </c:pt>
                <c:pt idx="4">
                  <c:v>0</c:v>
                </c:pt>
                <c:pt idx="5">
                  <c:v>1.056</c:v>
                </c:pt>
                <c:pt idx="6">
                  <c:v>1.056</c:v>
                </c:pt>
                <c:pt idx="7">
                  <c:v>1.056</c:v>
                </c:pt>
                <c:pt idx="8">
                  <c:v>4.0270000000000001</c:v>
                </c:pt>
                <c:pt idx="9">
                  <c:v>4.0270000000000001</c:v>
                </c:pt>
                <c:pt idx="10">
                  <c:v>4.0270000000000001</c:v>
                </c:pt>
                <c:pt idx="11">
                  <c:v>6.0780000000000003</c:v>
                </c:pt>
                <c:pt idx="12">
                  <c:v>11.591000000000001</c:v>
                </c:pt>
                <c:pt idx="13">
                  <c:v>13.594000000000001</c:v>
                </c:pt>
                <c:pt idx="14">
                  <c:v>15.486000000000001</c:v>
                </c:pt>
                <c:pt idx="15">
                  <c:v>21.763999999999999</c:v>
                </c:pt>
                <c:pt idx="16">
                  <c:v>21.763999999999999</c:v>
                </c:pt>
                <c:pt idx="17">
                  <c:v>24.725999999999999</c:v>
                </c:pt>
                <c:pt idx="18">
                  <c:v>40.548999999999999</c:v>
                </c:pt>
                <c:pt idx="19">
                  <c:v>47.823999999999998</c:v>
                </c:pt>
                <c:pt idx="20">
                  <c:v>54.460999999999999</c:v>
                </c:pt>
                <c:pt idx="21">
                  <c:v>57.978999999999999</c:v>
                </c:pt>
                <c:pt idx="22">
                  <c:v>57.978999999999999</c:v>
                </c:pt>
              </c:numCache>
            </c:numRef>
          </c:val>
          <c:extLst>
            <c:ext xmlns:c16="http://schemas.microsoft.com/office/drawing/2014/chart" uri="{C3380CC4-5D6E-409C-BE32-E72D297353CC}">
              <c16:uniqueId val="{00000002-EB12-4F7F-83F9-4263FE617220}"/>
            </c:ext>
          </c:extLst>
        </c:ser>
        <c:ser>
          <c:idx val="2"/>
          <c:order val="1"/>
          <c:tx>
            <c:strRef>
              <c:f>Ardennes!$C$165</c:f>
              <c:strCache>
                <c:ptCount val="1"/>
                <c:pt idx="0">
                  <c:v>Cumul de biométhane injecté (GWh PCS)</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Ardennes!$A$166:$A$188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Ardennes!$C$166:$C$188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36.088000000000001</c:v>
                </c:pt>
                <c:pt idx="20">
                  <c:v>100.77500000000001</c:v>
                </c:pt>
                <c:pt idx="21">
                  <c:v>246.29500000000002</c:v>
                </c:pt>
                <c:pt idx="22">
                  <c:v>310.45100000000002</c:v>
                </c:pt>
              </c:numCache>
            </c:numRef>
          </c:val>
          <c:extLst>
            <c:ext xmlns:c16="http://schemas.microsoft.com/office/drawing/2014/chart" uri="{C3380CC4-5D6E-409C-BE32-E72D297353CC}">
              <c16:uniqueId val="{00000003-EB12-4F7F-83F9-4263FE617220}"/>
            </c:ext>
          </c:extLst>
        </c:ser>
        <c:dLbls>
          <c:dLblPos val="outEnd"/>
          <c:showLegendKey val="0"/>
          <c:showVal val="1"/>
          <c:showCatName val="0"/>
          <c:showSerName val="0"/>
          <c:showPercent val="0"/>
          <c:showBubbleSize val="0"/>
        </c:dLbls>
        <c:gapWidth val="80"/>
        <c:overlap val="-50"/>
        <c:axId val="207144287"/>
        <c:axId val="207139007"/>
      </c:barChart>
      <c:catAx>
        <c:axId val="20714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207139007"/>
        <c:crosses val="autoZero"/>
        <c:auto val="1"/>
        <c:lblAlgn val="ctr"/>
        <c:lblOffset val="100"/>
        <c:noMultiLvlLbl val="0"/>
      </c:catAx>
      <c:valAx>
        <c:axId val="207139007"/>
        <c:scaling>
          <c:orientation val="minMax"/>
        </c:scaling>
        <c:delete val="0"/>
        <c:axPos val="l"/>
        <c:majorGridlines>
          <c:spPr>
            <a:ln w="9525" cap="flat" cmpd="sng" algn="ctr">
              <a:solidFill>
                <a:srgbClr val="DDDDDD"/>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20714428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1" i="0" u="none" strike="noStrike" kern="1200" baseline="0">
                <a:solidFill>
                  <a:schemeClr val="accent6"/>
                </a:solidFill>
                <a:latin typeface="Marianne" panose="02000000000000000000" pitchFamily="50" charset="0"/>
                <a:ea typeface="+mn-ea"/>
                <a:cs typeface="+mn-cs"/>
              </a:defRPr>
            </a:pPr>
            <a:endParaRPr lang="fr-FR"/>
          </a:p>
        </c:txPr>
      </c:legendEntry>
      <c:legendEntry>
        <c:idx val="1"/>
        <c:txPr>
          <a:bodyPr rot="0" spcFirstLastPara="1" vertOverflow="ellipsis" vert="horz" wrap="square" anchor="ctr" anchorCtr="1"/>
          <a:lstStyle/>
          <a:p>
            <a:pPr>
              <a:defRPr sz="1100" b="1" i="0" u="none" strike="noStrike" kern="1200" baseline="0">
                <a:solidFill>
                  <a:schemeClr val="tx2"/>
                </a:solidFill>
                <a:latin typeface="Marianne" panose="02000000000000000000" pitchFamily="50" charset="0"/>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Vosges!$B$165</c:f>
              <c:strCache>
                <c:ptCount val="1"/>
                <c:pt idx="0">
                  <c:v>Cumul d'électricité vendue (Gwh él)</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Vosges!$A$166:$A$188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Vosges!$B$166:$B$188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7.4589999999999996</c:v>
                </c:pt>
                <c:pt idx="13">
                  <c:v>13.404</c:v>
                </c:pt>
                <c:pt idx="14">
                  <c:v>20.948</c:v>
                </c:pt>
                <c:pt idx="15">
                  <c:v>26.443000000000001</c:v>
                </c:pt>
                <c:pt idx="16">
                  <c:v>40.072000000000003</c:v>
                </c:pt>
                <c:pt idx="17">
                  <c:v>61.294000000000004</c:v>
                </c:pt>
                <c:pt idx="18">
                  <c:v>88.399000000000001</c:v>
                </c:pt>
                <c:pt idx="19">
                  <c:v>101.599</c:v>
                </c:pt>
                <c:pt idx="20">
                  <c:v>103.604</c:v>
                </c:pt>
                <c:pt idx="21">
                  <c:v>104.40300000000001</c:v>
                </c:pt>
                <c:pt idx="22">
                  <c:v>104.667</c:v>
                </c:pt>
              </c:numCache>
            </c:numRef>
          </c:val>
          <c:extLst>
            <c:ext xmlns:c16="http://schemas.microsoft.com/office/drawing/2014/chart" uri="{C3380CC4-5D6E-409C-BE32-E72D297353CC}">
              <c16:uniqueId val="{00000000-5A4B-4E50-94AA-FC6759A5EFC5}"/>
            </c:ext>
          </c:extLst>
        </c:ser>
        <c:ser>
          <c:idx val="2"/>
          <c:order val="1"/>
          <c:tx>
            <c:strRef>
              <c:f>Vosges!$C$165</c:f>
              <c:strCache>
                <c:ptCount val="1"/>
                <c:pt idx="0">
                  <c:v>Cumul de biométhane injecté (GWh PCS)</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Vosges!$A$166:$A$188</c:f>
              <c:numCache>
                <c:formatCode>General</c:formatCode>
                <c:ptCount val="23"/>
                <c:pt idx="0">
                  <c:v>1969</c:v>
                </c:pt>
                <c:pt idx="1">
                  <c:v>1970</c:v>
                </c:pt>
                <c:pt idx="2">
                  <c:v>1997</c:v>
                </c:pt>
                <c:pt idx="3">
                  <c:v>2000</c:v>
                </c:pt>
                <c:pt idx="4">
                  <c:v>2003</c:v>
                </c:pt>
                <c:pt idx="5">
                  <c:v>2005</c:v>
                </c:pt>
                <c:pt idx="6">
                  <c:v>2006</c:v>
                </c:pt>
                <c:pt idx="7">
                  <c:v>2007</c:v>
                </c:pt>
                <c:pt idx="8">
                  <c:v>2008</c:v>
                </c:pt>
                <c:pt idx="9">
                  <c:v>2009</c:v>
                </c:pt>
                <c:pt idx="10">
                  <c:v>2010</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Vosges!$C$166:$C$188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13.304</c:v>
                </c:pt>
                <c:pt idx="18">
                  <c:v>13.304</c:v>
                </c:pt>
                <c:pt idx="19">
                  <c:v>13.304</c:v>
                </c:pt>
                <c:pt idx="20">
                  <c:v>21.603999999999999</c:v>
                </c:pt>
                <c:pt idx="21">
                  <c:v>21.603999999999999</c:v>
                </c:pt>
                <c:pt idx="22">
                  <c:v>21.603999999999999</c:v>
                </c:pt>
              </c:numCache>
            </c:numRef>
          </c:val>
          <c:extLst>
            <c:ext xmlns:c16="http://schemas.microsoft.com/office/drawing/2014/chart" uri="{C3380CC4-5D6E-409C-BE32-E72D297353CC}">
              <c16:uniqueId val="{00000001-5A4B-4E50-94AA-FC6759A5EFC5}"/>
            </c:ext>
          </c:extLst>
        </c:ser>
        <c:dLbls>
          <c:dLblPos val="outEnd"/>
          <c:showLegendKey val="0"/>
          <c:showVal val="1"/>
          <c:showCatName val="0"/>
          <c:showSerName val="0"/>
          <c:showPercent val="0"/>
          <c:showBubbleSize val="0"/>
        </c:dLbls>
        <c:gapWidth val="80"/>
        <c:overlap val="-50"/>
        <c:axId val="207144287"/>
        <c:axId val="207139007"/>
      </c:barChart>
      <c:catAx>
        <c:axId val="20714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207139007"/>
        <c:crosses val="autoZero"/>
        <c:auto val="1"/>
        <c:lblAlgn val="ctr"/>
        <c:lblOffset val="100"/>
        <c:noMultiLvlLbl val="0"/>
      </c:catAx>
      <c:valAx>
        <c:axId val="207139007"/>
        <c:scaling>
          <c:orientation val="minMax"/>
        </c:scaling>
        <c:delete val="0"/>
        <c:axPos val="l"/>
        <c:majorGridlines>
          <c:spPr>
            <a:ln w="9525" cap="flat" cmpd="sng" algn="ctr">
              <a:solidFill>
                <a:srgbClr val="DDDDDD"/>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50" charset="0"/>
                <a:ea typeface="+mn-ea"/>
                <a:cs typeface="+mn-cs"/>
              </a:defRPr>
            </a:pPr>
            <a:endParaRPr lang="fr-FR"/>
          </a:p>
        </c:txPr>
        <c:crossAx val="20714428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1" i="0" u="none" strike="noStrike" kern="1200" baseline="0">
                <a:solidFill>
                  <a:schemeClr val="accent6"/>
                </a:solidFill>
                <a:latin typeface="Marianne" panose="02000000000000000000" pitchFamily="50" charset="0"/>
                <a:ea typeface="+mn-ea"/>
                <a:cs typeface="+mn-cs"/>
              </a:defRPr>
            </a:pPr>
            <a:endParaRPr lang="fr-FR"/>
          </a:p>
        </c:txPr>
      </c:legendEntry>
      <c:legendEntry>
        <c:idx val="1"/>
        <c:txPr>
          <a:bodyPr rot="0" spcFirstLastPara="1" vertOverflow="ellipsis" vert="horz" wrap="square" anchor="ctr" anchorCtr="1"/>
          <a:lstStyle/>
          <a:p>
            <a:pPr>
              <a:defRPr sz="1100" b="1" i="0" u="none" strike="noStrike" kern="1200" baseline="0">
                <a:solidFill>
                  <a:schemeClr val="tx2"/>
                </a:solidFill>
                <a:latin typeface="Marianne" panose="02000000000000000000" pitchFamily="50" charset="0"/>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4481481481482E-2"/>
          <c:y val="5.2970841092349535E-2"/>
          <c:w val="0.60095092592592592"/>
          <c:h val="0.73572327601258125"/>
        </c:manualLayout>
      </c:layout>
      <c:barChart>
        <c:barDir val="col"/>
        <c:grouping val="stacked"/>
        <c:varyColors val="0"/>
        <c:ser>
          <c:idx val="0"/>
          <c:order val="0"/>
          <c:tx>
            <c:strRef>
              <c:f>Aube!$D$5</c:f>
              <c:strCache>
                <c:ptCount val="1"/>
                <c:pt idx="0">
                  <c:v>Nombre d'installations (hors démarrage)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Aube!$E$4:$G$4</c:f>
              <c:strCache>
                <c:ptCount val="3"/>
                <c:pt idx="0">
                  <c:v>Installations recensées en 2023</c:v>
                </c:pt>
                <c:pt idx="1">
                  <c:v>Ayant répondu à l'enquête</c:v>
                </c:pt>
                <c:pt idx="2">
                  <c:v>Données analysées</c:v>
                </c:pt>
              </c:strCache>
            </c:strRef>
          </c:cat>
          <c:val>
            <c:numRef>
              <c:f>Aube!$E$5:$G$5</c:f>
              <c:numCache>
                <c:formatCode>General</c:formatCode>
                <c:ptCount val="3"/>
                <c:pt idx="0">
                  <c:v>23</c:v>
                </c:pt>
                <c:pt idx="1">
                  <c:v>20</c:v>
                </c:pt>
                <c:pt idx="2">
                  <c:v>20</c:v>
                </c:pt>
              </c:numCache>
            </c:numRef>
          </c:val>
          <c:extLst>
            <c:ext xmlns:c16="http://schemas.microsoft.com/office/drawing/2014/chart" uri="{C3380CC4-5D6E-409C-BE32-E72D297353CC}">
              <c16:uniqueId val="{00000000-C74A-4734-BEEB-4046675AF0AB}"/>
            </c:ext>
          </c:extLst>
        </c:ser>
        <c:ser>
          <c:idx val="1"/>
          <c:order val="1"/>
          <c:tx>
            <c:strRef>
              <c:f>Aube!$D$6</c:f>
              <c:strCache>
                <c:ptCount val="1"/>
                <c:pt idx="0">
                  <c:v>Nombre d'installations (démarrage)</c:v>
                </c:pt>
              </c:strCache>
            </c:strRef>
          </c:tx>
          <c:spPr>
            <a:solidFill>
              <a:schemeClr val="accent2"/>
            </a:solidFill>
            <a:ln>
              <a:noFill/>
            </a:ln>
            <a:effectLst/>
          </c:spPr>
          <c:invertIfNegative val="0"/>
          <c:dLbls>
            <c:numFmt formatCode="[&gt;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Aube!$E$4:$G$4</c:f>
              <c:strCache>
                <c:ptCount val="3"/>
                <c:pt idx="0">
                  <c:v>Installations recensées en 2023</c:v>
                </c:pt>
                <c:pt idx="1">
                  <c:v>Ayant répondu à l'enquête</c:v>
                </c:pt>
                <c:pt idx="2">
                  <c:v>Données analysées</c:v>
                </c:pt>
              </c:strCache>
            </c:strRef>
          </c:cat>
          <c:val>
            <c:numRef>
              <c:f>Aube!$E$6:$G$6</c:f>
              <c:numCache>
                <c:formatCode>General</c:formatCode>
                <c:ptCount val="3"/>
                <c:pt idx="0">
                  <c:v>6</c:v>
                </c:pt>
                <c:pt idx="1">
                  <c:v>5</c:v>
                </c:pt>
                <c:pt idx="2">
                  <c:v>5</c:v>
                </c:pt>
              </c:numCache>
            </c:numRef>
          </c:val>
          <c:extLst>
            <c:ext xmlns:c16="http://schemas.microsoft.com/office/drawing/2014/chart" uri="{C3380CC4-5D6E-409C-BE32-E72D297353CC}">
              <c16:uniqueId val="{00000001-C74A-4734-BEEB-4046675AF0AB}"/>
            </c:ext>
          </c:extLst>
        </c:ser>
        <c:ser>
          <c:idx val="3"/>
          <c:order val="2"/>
          <c:tx>
            <c:strRef>
              <c:f>Aube!$D$7</c:f>
              <c:strCache>
                <c:ptCount val="1"/>
                <c:pt idx="0">
                  <c:v>Données complétées</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Aube!$E$4:$G$4</c:f>
              <c:strCache>
                <c:ptCount val="3"/>
                <c:pt idx="0">
                  <c:v>Installations recensées en 2023</c:v>
                </c:pt>
                <c:pt idx="1">
                  <c:v>Ayant répondu à l'enquête</c:v>
                </c:pt>
                <c:pt idx="2">
                  <c:v>Données analysées</c:v>
                </c:pt>
              </c:strCache>
            </c:strRef>
          </c:cat>
          <c:val>
            <c:numRef>
              <c:f>Aube!$E$7:$G$7</c:f>
              <c:numCache>
                <c:formatCode>General</c:formatCode>
                <c:ptCount val="3"/>
                <c:pt idx="0">
                  <c:v>0</c:v>
                </c:pt>
                <c:pt idx="1">
                  <c:v>0</c:v>
                </c:pt>
                <c:pt idx="2">
                  <c:v>3</c:v>
                </c:pt>
              </c:numCache>
            </c:numRef>
          </c:val>
          <c:extLst>
            <c:ext xmlns:c16="http://schemas.microsoft.com/office/drawing/2014/chart" uri="{C3380CC4-5D6E-409C-BE32-E72D297353CC}">
              <c16:uniqueId val="{00000002-C74A-4734-BEEB-4046675AF0AB}"/>
            </c:ext>
          </c:extLst>
        </c:ser>
        <c:ser>
          <c:idx val="2"/>
          <c:order val="3"/>
          <c:tx>
            <c:strRef>
              <c:f>Aube!$D$8</c:f>
              <c:strCache>
                <c:ptCount val="1"/>
                <c:pt idx="0">
                  <c:v>Total</c:v>
                </c:pt>
              </c:strCache>
            </c:strRef>
          </c:tx>
          <c:spPr>
            <a:noFill/>
            <a:ln>
              <a:noFill/>
            </a:ln>
            <a:effectLst/>
          </c:spPr>
          <c:invertIfNegative val="0"/>
          <c:dLbls>
            <c:dLbl>
              <c:idx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4A-4734-BEEB-4046675AF0AB}"/>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4A-4734-BEEB-4046675AF0AB}"/>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4A-4734-BEEB-4046675AF0AB}"/>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Aube!$E$4:$G$4</c:f>
              <c:strCache>
                <c:ptCount val="3"/>
                <c:pt idx="0">
                  <c:v>Installations recensées en 2023</c:v>
                </c:pt>
                <c:pt idx="1">
                  <c:v>Ayant répondu à l'enquête</c:v>
                </c:pt>
                <c:pt idx="2">
                  <c:v>Données analysées</c:v>
                </c:pt>
              </c:strCache>
            </c:strRef>
          </c:cat>
          <c:val>
            <c:numRef>
              <c:f>Aube!$E$8:$G$8</c:f>
              <c:numCache>
                <c:formatCode>General</c:formatCode>
                <c:ptCount val="3"/>
                <c:pt idx="0">
                  <c:v>29</c:v>
                </c:pt>
                <c:pt idx="1">
                  <c:v>25</c:v>
                </c:pt>
                <c:pt idx="2">
                  <c:v>28</c:v>
                </c:pt>
              </c:numCache>
            </c:numRef>
          </c:val>
          <c:extLst>
            <c:ext xmlns:c16="http://schemas.microsoft.com/office/drawing/2014/chart" uri="{C3380CC4-5D6E-409C-BE32-E72D297353CC}">
              <c16:uniqueId val="{00000006-C74A-4734-BEEB-4046675AF0AB}"/>
            </c:ext>
          </c:extLst>
        </c:ser>
        <c:dLbls>
          <c:dLblPos val="ctr"/>
          <c:showLegendKey val="0"/>
          <c:showVal val="1"/>
          <c:showCatName val="0"/>
          <c:showSerName val="0"/>
          <c:showPercent val="0"/>
          <c:showBubbleSize val="0"/>
        </c:dLbls>
        <c:gapWidth val="150"/>
        <c:overlap val="100"/>
        <c:axId val="664379439"/>
        <c:axId val="668485360"/>
      </c:barChart>
      <c:catAx>
        <c:axId val="664379439"/>
        <c:scaling>
          <c:orientation val="minMax"/>
        </c:scaling>
        <c:delete val="0"/>
        <c:axPos val="b"/>
        <c:numFmt formatCode="General" sourceLinked="1"/>
        <c:majorTickMark val="none"/>
        <c:minorTickMark val="none"/>
        <c:tickLblPos val="nextTo"/>
        <c:spPr>
          <a:noFill/>
          <a:ln w="9525" cap="flat" cmpd="sng" algn="ctr">
            <a:solidFill>
              <a:srgbClr val="DDDDDD"/>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8485360"/>
        <c:crosses val="autoZero"/>
        <c:auto val="1"/>
        <c:lblAlgn val="ctr"/>
        <c:lblOffset val="100"/>
        <c:noMultiLvlLbl val="0"/>
      </c:catAx>
      <c:valAx>
        <c:axId val="668485360"/>
        <c:scaling>
          <c:orientation val="minMax"/>
          <c:max val="30"/>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664379439"/>
        <c:crosses val="autoZero"/>
        <c:crossBetween val="between"/>
        <c:majorUnit val="10"/>
      </c:valAx>
      <c:spPr>
        <a:noFill/>
        <a:ln>
          <a:noFill/>
        </a:ln>
        <a:effectLst/>
      </c:spPr>
    </c:plotArea>
    <c:legend>
      <c:legendPos val="r"/>
      <c:legendEntry>
        <c:idx val="0"/>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9965444444444447"/>
          <c:y val="0.2011924523188455"/>
          <c:w val="0.28623444444444446"/>
          <c:h val="0.696898737970589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81207051546297E-2"/>
          <c:y val="4.9420662322715747E-2"/>
          <c:w val="0.59102932259000129"/>
          <c:h val="0.67718441639343829"/>
        </c:manualLayout>
      </c:layout>
      <c:barChart>
        <c:barDir val="col"/>
        <c:grouping val="stacked"/>
        <c:varyColors val="0"/>
        <c:ser>
          <c:idx val="0"/>
          <c:order val="0"/>
          <c:tx>
            <c:strRef>
              <c:f>Aube!$C$34</c:f>
              <c:strCache>
                <c:ptCount val="1"/>
                <c:pt idx="0">
                  <c:v>À la ferme</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Aube!$B$35:$B$39</c:f>
              <c:strCache>
                <c:ptCount val="5"/>
                <c:pt idx="0">
                  <c:v>&lt;2016</c:v>
                </c:pt>
                <c:pt idx="1">
                  <c:v>2016-2018</c:v>
                </c:pt>
                <c:pt idx="2">
                  <c:v>2019-2020</c:v>
                </c:pt>
                <c:pt idx="3">
                  <c:v>2021-2022</c:v>
                </c:pt>
                <c:pt idx="4">
                  <c:v>2023</c:v>
                </c:pt>
              </c:strCache>
            </c:strRef>
          </c:cat>
          <c:val>
            <c:numRef>
              <c:f>Aube!$C$35:$C$39</c:f>
              <c:numCache>
                <c:formatCode>General</c:formatCode>
                <c:ptCount val="5"/>
                <c:pt idx="0">
                  <c:v>4</c:v>
                </c:pt>
                <c:pt idx="1">
                  <c:v>4</c:v>
                </c:pt>
                <c:pt idx="2">
                  <c:v>2</c:v>
                </c:pt>
                <c:pt idx="3">
                  <c:v>12</c:v>
                </c:pt>
                <c:pt idx="4">
                  <c:v>2</c:v>
                </c:pt>
              </c:numCache>
            </c:numRef>
          </c:val>
          <c:extLst>
            <c:ext xmlns:c16="http://schemas.microsoft.com/office/drawing/2014/chart" uri="{C3380CC4-5D6E-409C-BE32-E72D297353CC}">
              <c16:uniqueId val="{00000000-E74F-4DC8-9716-50C2E9BE5BCC}"/>
            </c:ext>
          </c:extLst>
        </c:ser>
        <c:ser>
          <c:idx val="1"/>
          <c:order val="1"/>
          <c:tx>
            <c:strRef>
              <c:f>Aube!$D$34</c:f>
              <c:strCache>
                <c:ptCount val="1"/>
                <c:pt idx="0">
                  <c:v>Centralisée/Territoriale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Aube!$B$35:$B$39</c:f>
              <c:strCache>
                <c:ptCount val="5"/>
                <c:pt idx="0">
                  <c:v>&lt;2016</c:v>
                </c:pt>
                <c:pt idx="1">
                  <c:v>2016-2018</c:v>
                </c:pt>
                <c:pt idx="2">
                  <c:v>2019-2020</c:v>
                </c:pt>
                <c:pt idx="3">
                  <c:v>2021-2022</c:v>
                </c:pt>
                <c:pt idx="4">
                  <c:v>2023</c:v>
                </c:pt>
              </c:strCache>
            </c:strRef>
          </c:cat>
          <c:val>
            <c:numRef>
              <c:f>Aube!$D$35:$D$39</c:f>
              <c:numCache>
                <c:formatCode>General</c:formatCode>
                <c:ptCount val="5"/>
                <c:pt idx="0">
                  <c:v>0</c:v>
                </c:pt>
                <c:pt idx="1">
                  <c:v>0</c:v>
                </c:pt>
                <c:pt idx="2">
                  <c:v>1</c:v>
                </c:pt>
                <c:pt idx="3">
                  <c:v>0</c:v>
                </c:pt>
                <c:pt idx="4">
                  <c:v>2</c:v>
                </c:pt>
              </c:numCache>
            </c:numRef>
          </c:val>
          <c:extLst>
            <c:ext xmlns:c16="http://schemas.microsoft.com/office/drawing/2014/chart" uri="{C3380CC4-5D6E-409C-BE32-E72D297353CC}">
              <c16:uniqueId val="{00000001-E74F-4DC8-9716-50C2E9BE5BCC}"/>
            </c:ext>
          </c:extLst>
        </c:ser>
        <c:ser>
          <c:idx val="2"/>
          <c:order val="2"/>
          <c:tx>
            <c:strRef>
              <c:f>Aube!$E$34</c:f>
              <c:strCache>
                <c:ptCount val="1"/>
                <c:pt idx="0">
                  <c:v>Couverture de fosse</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Aube!$B$35:$B$39</c:f>
              <c:strCache>
                <c:ptCount val="5"/>
                <c:pt idx="0">
                  <c:v>&lt;2016</c:v>
                </c:pt>
                <c:pt idx="1">
                  <c:v>2016-2018</c:v>
                </c:pt>
                <c:pt idx="2">
                  <c:v>2019-2020</c:v>
                </c:pt>
                <c:pt idx="3">
                  <c:v>2021-2022</c:v>
                </c:pt>
                <c:pt idx="4">
                  <c:v>2023</c:v>
                </c:pt>
              </c:strCache>
            </c:strRef>
          </c:cat>
          <c:val>
            <c:numRef>
              <c:f>Aube!$E$35:$E$39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E74F-4DC8-9716-50C2E9BE5BCC}"/>
            </c:ext>
          </c:extLst>
        </c:ser>
        <c:ser>
          <c:idx val="3"/>
          <c:order val="3"/>
          <c:tx>
            <c:strRef>
              <c:f>Aube!$F$34</c:f>
              <c:strCache>
                <c:ptCount val="1"/>
                <c:pt idx="0">
                  <c:v>Industrielle</c:v>
                </c:pt>
              </c:strCache>
            </c:strRef>
          </c:tx>
          <c:spPr>
            <a:solidFill>
              <a:srgbClr val="FDCF4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Aube!$B$35:$B$39</c:f>
              <c:strCache>
                <c:ptCount val="5"/>
                <c:pt idx="0">
                  <c:v>&lt;2016</c:v>
                </c:pt>
                <c:pt idx="1">
                  <c:v>2016-2018</c:v>
                </c:pt>
                <c:pt idx="2">
                  <c:v>2019-2020</c:v>
                </c:pt>
                <c:pt idx="3">
                  <c:v>2021-2022</c:v>
                </c:pt>
                <c:pt idx="4">
                  <c:v>2023</c:v>
                </c:pt>
              </c:strCache>
            </c:strRef>
          </c:cat>
          <c:val>
            <c:numRef>
              <c:f>Aube!$F$35:$F$39</c:f>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E74F-4DC8-9716-50C2E9BE5BCC}"/>
            </c:ext>
          </c:extLst>
        </c:ser>
        <c:ser>
          <c:idx val="4"/>
          <c:order val="4"/>
          <c:tx>
            <c:strRef>
              <c:f>Aube!$G$34</c:f>
              <c:strCache>
                <c:ptCount val="1"/>
                <c:pt idx="0">
                  <c:v>STEP</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Aube!$B$35:$B$39</c:f>
              <c:strCache>
                <c:ptCount val="5"/>
                <c:pt idx="0">
                  <c:v>&lt;2016</c:v>
                </c:pt>
                <c:pt idx="1">
                  <c:v>2016-2018</c:v>
                </c:pt>
                <c:pt idx="2">
                  <c:v>2019-2020</c:v>
                </c:pt>
                <c:pt idx="3">
                  <c:v>2021-2022</c:v>
                </c:pt>
                <c:pt idx="4">
                  <c:v>2023</c:v>
                </c:pt>
              </c:strCache>
            </c:strRef>
          </c:cat>
          <c:val>
            <c:numRef>
              <c:f>Aube!$G$35:$G$39</c:f>
              <c:numCache>
                <c:formatCode>General</c:formatCode>
                <c:ptCount val="5"/>
                <c:pt idx="0">
                  <c:v>1</c:v>
                </c:pt>
                <c:pt idx="1">
                  <c:v>0</c:v>
                </c:pt>
                <c:pt idx="2">
                  <c:v>0</c:v>
                </c:pt>
                <c:pt idx="3">
                  <c:v>0</c:v>
                </c:pt>
                <c:pt idx="4">
                  <c:v>0</c:v>
                </c:pt>
              </c:numCache>
            </c:numRef>
          </c:val>
          <c:extLst>
            <c:ext xmlns:c16="http://schemas.microsoft.com/office/drawing/2014/chart" uri="{C3380CC4-5D6E-409C-BE32-E72D297353CC}">
              <c16:uniqueId val="{00000004-E74F-4DC8-9716-50C2E9BE5BCC}"/>
            </c:ext>
          </c:extLst>
        </c:ser>
        <c:ser>
          <c:idx val="5"/>
          <c:order val="5"/>
          <c:tx>
            <c:strRef>
              <c:f>Aube!$H$34</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50"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Aube!$B$35:$B$39</c:f>
              <c:strCache>
                <c:ptCount val="5"/>
                <c:pt idx="0">
                  <c:v>&lt;2016</c:v>
                </c:pt>
                <c:pt idx="1">
                  <c:v>2016-2018</c:v>
                </c:pt>
                <c:pt idx="2">
                  <c:v>2019-2020</c:v>
                </c:pt>
                <c:pt idx="3">
                  <c:v>2021-2022</c:v>
                </c:pt>
                <c:pt idx="4">
                  <c:v>2023</c:v>
                </c:pt>
              </c:strCache>
            </c:strRef>
          </c:cat>
          <c:val>
            <c:numRef>
              <c:f>Aube!$H$35:$H$39</c:f>
              <c:numCache>
                <c:formatCode>General</c:formatCode>
                <c:ptCount val="5"/>
                <c:pt idx="0">
                  <c:v>5</c:v>
                </c:pt>
                <c:pt idx="1">
                  <c:v>4</c:v>
                </c:pt>
                <c:pt idx="2">
                  <c:v>3</c:v>
                </c:pt>
                <c:pt idx="3">
                  <c:v>12</c:v>
                </c:pt>
                <c:pt idx="4">
                  <c:v>4</c:v>
                </c:pt>
              </c:numCache>
            </c:numRef>
          </c:val>
          <c:extLst>
            <c:ext xmlns:c16="http://schemas.microsoft.com/office/drawing/2014/chart" uri="{C3380CC4-5D6E-409C-BE32-E72D297353CC}">
              <c16:uniqueId val="{00000005-E74F-4DC8-9716-50C2E9BE5BCC}"/>
            </c:ext>
          </c:extLst>
        </c:ser>
        <c:dLbls>
          <c:dLblPos val="ctr"/>
          <c:showLegendKey val="0"/>
          <c:showVal val="1"/>
          <c:showCatName val="0"/>
          <c:showSerName val="0"/>
          <c:showPercent val="0"/>
          <c:showBubbleSize val="0"/>
        </c:dLbls>
        <c:gapWidth val="150"/>
        <c:overlap val="100"/>
        <c:axId val="1913321168"/>
        <c:axId val="1772606064"/>
        <c:extLst/>
      </c:barChart>
      <c:catAx>
        <c:axId val="1913321168"/>
        <c:scaling>
          <c:orientation val="minMax"/>
        </c:scaling>
        <c:delete val="0"/>
        <c:axPos val="b"/>
        <c:numFmt formatCode="General" sourceLinked="1"/>
        <c:majorTickMark val="none"/>
        <c:minorTickMark val="none"/>
        <c:tickLblPos val="nextTo"/>
        <c:spPr>
          <a:noFill/>
          <a:ln w="9525" cap="flat" cmpd="sng" algn="ctr">
            <a:solidFill>
              <a:srgbClr val="B2B2B2"/>
            </a:solidFill>
            <a:round/>
          </a:ln>
          <a:effectLst/>
        </c:spPr>
        <c:txPr>
          <a:bodyPr rot="-180000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772606064"/>
        <c:crosses val="autoZero"/>
        <c:auto val="1"/>
        <c:lblAlgn val="ctr"/>
        <c:lblOffset val="100"/>
        <c:noMultiLvlLbl val="0"/>
      </c:catAx>
      <c:valAx>
        <c:axId val="1772606064"/>
        <c:scaling>
          <c:orientation val="minMax"/>
          <c:max val="15"/>
          <c:min val="0"/>
        </c:scaling>
        <c:delete val="0"/>
        <c:axPos val="l"/>
        <c:majorGridlines>
          <c:spPr>
            <a:ln w="9525" cap="flat" cmpd="sng" algn="ctr">
              <a:solidFill>
                <a:srgbClr val="DDDDDD"/>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crossAx val="1913321168"/>
        <c:crosses val="autoZero"/>
        <c:crossBetween val="between"/>
        <c:majorUnit val="2"/>
      </c:valAx>
      <c:spPr>
        <a:noFill/>
        <a:ln>
          <a:noFill/>
        </a:ln>
        <a:effectLst/>
      </c:spPr>
    </c:plotArea>
    <c:legend>
      <c:legendPos val="r"/>
      <c:legendEntry>
        <c:idx val="0"/>
        <c:txPr>
          <a:bodyPr rot="0" spcFirstLastPara="1" vertOverflow="ellipsis" vert="horz" wrap="square" anchor="ctr" anchorCtr="1"/>
          <a:lstStyle/>
          <a:p>
            <a:pPr>
              <a:defRPr sz="1100" b="1" i="0" u="none" strike="noStrike" kern="1200" baseline="0">
                <a:solidFill>
                  <a:sysClr val="windowText" lastClr="000000"/>
                </a:solidFill>
                <a:latin typeface="Marianne" panose="02000000000000000000" pitchFamily="50" charset="0"/>
                <a:ea typeface="+mn-ea"/>
                <a:cs typeface="+mn-cs"/>
              </a:defRPr>
            </a:pPr>
            <a:endParaRPr lang="fr-FR"/>
          </a:p>
        </c:txPr>
      </c:legendEntry>
      <c:layout>
        <c:manualLayout>
          <c:xMode val="edge"/>
          <c:yMode val="edge"/>
          <c:x val="0.65173110441163817"/>
          <c:y val="0.24089070529510465"/>
          <c:w val="0.33061618789331793"/>
          <c:h val="0.5699367238413836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52.xml"/><Relationship Id="rId7" Type="http://schemas.openxmlformats.org/officeDocument/2006/relationships/chart" Target="../charts/chart56.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59.xml"/><Relationship Id="rId7" Type="http://schemas.openxmlformats.org/officeDocument/2006/relationships/chart" Target="../charts/chart63.xml"/><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chart" Target="../charts/chart62.xml"/><Relationship Id="rId5" Type="http://schemas.openxmlformats.org/officeDocument/2006/relationships/chart" Target="../charts/chart61.xml"/><Relationship Id="rId4" Type="http://schemas.openxmlformats.org/officeDocument/2006/relationships/chart" Target="../charts/chart6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openxmlformats.org/officeDocument/2006/relationships/chart" Target="../charts/chart65.xml"/><Relationship Id="rId1" Type="http://schemas.openxmlformats.org/officeDocument/2006/relationships/chart" Target="../charts/chart64.xml"/><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1.xml"/><Relationship Id="rId7" Type="http://schemas.openxmlformats.org/officeDocument/2006/relationships/chart" Target="../charts/chart35.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8.xml"/><Relationship Id="rId7" Type="http://schemas.openxmlformats.org/officeDocument/2006/relationships/chart" Target="../charts/chart42.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5.xml"/><Relationship Id="rId7" Type="http://schemas.openxmlformats.org/officeDocument/2006/relationships/chart" Target="../charts/chart49.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74558</xdr:colOff>
      <xdr:row>5</xdr:row>
      <xdr:rowOff>96728</xdr:rowOff>
    </xdr:to>
    <xdr:pic>
      <xdr:nvPicPr>
        <xdr:cNvPr id="2" name="Image 1">
          <a:extLst>
            <a:ext uri="{FF2B5EF4-FFF2-40B4-BE49-F238E27FC236}">
              <a16:creationId xmlns:a16="http://schemas.microsoft.com/office/drawing/2014/main" id="{BDF668E8-C13D-4398-A71C-39AC13EF9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263403" cy="1102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691434</xdr:colOff>
      <xdr:row>0</xdr:row>
      <xdr:rowOff>88797</xdr:rowOff>
    </xdr:from>
    <xdr:to>
      <xdr:col>11</xdr:col>
      <xdr:colOff>816752</xdr:colOff>
      <xdr:row>5</xdr:row>
      <xdr:rowOff>136422</xdr:rowOff>
    </xdr:to>
    <xdr:pic>
      <xdr:nvPicPr>
        <xdr:cNvPr id="3" name="Image 2">
          <a:extLst>
            <a:ext uri="{FF2B5EF4-FFF2-40B4-BE49-F238E27FC236}">
              <a16:creationId xmlns:a16="http://schemas.microsoft.com/office/drawing/2014/main" id="{9A6C93F8-FC18-4B18-84B2-7EC0955C3B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9847724" y="88797"/>
          <a:ext cx="1035232" cy="109801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672465</xdr:colOff>
      <xdr:row>36</xdr:row>
      <xdr:rowOff>28575</xdr:rowOff>
    </xdr:from>
    <xdr:to>
      <xdr:col>5</xdr:col>
      <xdr:colOff>497205</xdr:colOff>
      <xdr:row>54</xdr:row>
      <xdr:rowOff>190819</xdr:rowOff>
    </xdr:to>
    <xdr:pic>
      <xdr:nvPicPr>
        <xdr:cNvPr id="4" name="Image 3">
          <a:extLst>
            <a:ext uri="{FF2B5EF4-FFF2-40B4-BE49-F238E27FC236}">
              <a16:creationId xmlns:a16="http://schemas.microsoft.com/office/drawing/2014/main" id="{7E7FC2B1-014F-87FC-C81C-41A9AC0DF3FE}"/>
            </a:ext>
          </a:extLst>
        </xdr:cNvPr>
        <xdr:cNvPicPr>
          <a:picLocks noChangeAspect="1"/>
        </xdr:cNvPicPr>
      </xdr:nvPicPr>
      <xdr:blipFill>
        <a:blip xmlns:r="http://schemas.openxmlformats.org/officeDocument/2006/relationships" r:embed="rId3"/>
        <a:stretch>
          <a:fillRect/>
        </a:stretch>
      </xdr:blipFill>
      <xdr:spPr>
        <a:xfrm>
          <a:off x="672465" y="10277475"/>
          <a:ext cx="6492240" cy="39341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249478</xdr:colOff>
      <xdr:row>2</xdr:row>
      <xdr:rowOff>165432</xdr:rowOff>
    </xdr:from>
    <xdr:to>
      <xdr:col>12</xdr:col>
      <xdr:colOff>681455</xdr:colOff>
      <xdr:row>11</xdr:row>
      <xdr:rowOff>150019</xdr:rowOff>
    </xdr:to>
    <xdr:graphicFrame macro="">
      <xdr:nvGraphicFramePr>
        <xdr:cNvPr id="2" name="Graphique 10">
          <a:extLst>
            <a:ext uri="{FF2B5EF4-FFF2-40B4-BE49-F238E27FC236}">
              <a16:creationId xmlns:a16="http://schemas.microsoft.com/office/drawing/2014/main" id="{C94119C8-BB25-4A6E-9BF2-CFFF64A1B3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207058</xdr:colOff>
      <xdr:row>24</xdr:row>
      <xdr:rowOff>1</xdr:rowOff>
    </xdr:from>
    <xdr:to>
      <xdr:col>19</xdr:col>
      <xdr:colOff>131884</xdr:colOff>
      <xdr:row>39</xdr:row>
      <xdr:rowOff>111810</xdr:rowOff>
    </xdr:to>
    <xdr:graphicFrame macro="">
      <xdr:nvGraphicFramePr>
        <xdr:cNvPr id="3" name="Graphique 17">
          <a:extLst>
            <a:ext uri="{FF2B5EF4-FFF2-40B4-BE49-F238E27FC236}">
              <a16:creationId xmlns:a16="http://schemas.microsoft.com/office/drawing/2014/main" id="{2253626E-0A2A-4980-9349-DDDBADA309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152401</xdr:colOff>
      <xdr:row>42</xdr:row>
      <xdr:rowOff>38100</xdr:rowOff>
    </xdr:from>
    <xdr:to>
      <xdr:col>23</xdr:col>
      <xdr:colOff>190501</xdr:colOff>
      <xdr:row>58</xdr:row>
      <xdr:rowOff>11428</xdr:rowOff>
    </xdr:to>
    <xdr:graphicFrame macro="">
      <xdr:nvGraphicFramePr>
        <xdr:cNvPr id="4" name="Graphique 1">
          <a:extLst>
            <a:ext uri="{FF2B5EF4-FFF2-40B4-BE49-F238E27FC236}">
              <a16:creationId xmlns:a16="http://schemas.microsoft.com/office/drawing/2014/main" id="{91C9173E-8AD3-49E3-B629-31AE38B16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281940</xdr:colOff>
      <xdr:row>42</xdr:row>
      <xdr:rowOff>28574</xdr:rowOff>
    </xdr:from>
    <xdr:to>
      <xdr:col>37</xdr:col>
      <xdr:colOff>37137</xdr:colOff>
      <xdr:row>61</xdr:row>
      <xdr:rowOff>47625</xdr:rowOff>
    </xdr:to>
    <xdr:graphicFrame macro="">
      <xdr:nvGraphicFramePr>
        <xdr:cNvPr id="5" name="Graphique 4">
          <a:extLst>
            <a:ext uri="{FF2B5EF4-FFF2-40B4-BE49-F238E27FC236}">
              <a16:creationId xmlns:a16="http://schemas.microsoft.com/office/drawing/2014/main" id="{D3DDB8CF-CD68-4881-BD0B-C2326B4092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61</xdr:row>
      <xdr:rowOff>112059</xdr:rowOff>
    </xdr:from>
    <xdr:to>
      <xdr:col>36</xdr:col>
      <xdr:colOff>445470</xdr:colOff>
      <xdr:row>87</xdr:row>
      <xdr:rowOff>82078</xdr:rowOff>
    </xdr:to>
    <xdr:graphicFrame macro="">
      <xdr:nvGraphicFramePr>
        <xdr:cNvPr id="6" name="Graphique 5">
          <a:extLst>
            <a:ext uri="{FF2B5EF4-FFF2-40B4-BE49-F238E27FC236}">
              <a16:creationId xmlns:a16="http://schemas.microsoft.com/office/drawing/2014/main" id="{EE47876D-CF39-4A0E-91C1-ED5C88BA2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609600</xdr:colOff>
      <xdr:row>112</xdr:row>
      <xdr:rowOff>26669</xdr:rowOff>
    </xdr:from>
    <xdr:to>
      <xdr:col>6</xdr:col>
      <xdr:colOff>841006</xdr:colOff>
      <xdr:row>128</xdr:row>
      <xdr:rowOff>44822</xdr:rowOff>
    </xdr:to>
    <xdr:graphicFrame macro="">
      <xdr:nvGraphicFramePr>
        <xdr:cNvPr id="7" name="Graphique 12">
          <a:extLst>
            <a:ext uri="{FF2B5EF4-FFF2-40B4-BE49-F238E27FC236}">
              <a16:creationId xmlns:a16="http://schemas.microsoft.com/office/drawing/2014/main" id="{3C854184-C185-484E-8861-C1BF414DD9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247650</xdr:colOff>
      <xdr:row>164</xdr:row>
      <xdr:rowOff>396240</xdr:rowOff>
    </xdr:from>
    <xdr:to>
      <xdr:col>10</xdr:col>
      <xdr:colOff>929640</xdr:colOff>
      <xdr:row>185</xdr:row>
      <xdr:rowOff>95250</xdr:rowOff>
    </xdr:to>
    <xdr:graphicFrame macro="">
      <xdr:nvGraphicFramePr>
        <xdr:cNvPr id="8" name="Graphique 7">
          <a:extLst>
            <a:ext uri="{FF2B5EF4-FFF2-40B4-BE49-F238E27FC236}">
              <a16:creationId xmlns:a16="http://schemas.microsoft.com/office/drawing/2014/main" id="{670EC90B-A778-43A4-A213-2193C752CA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14154</xdr:colOff>
      <xdr:row>2</xdr:row>
      <xdr:rowOff>154227</xdr:rowOff>
    </xdr:from>
    <xdr:to>
      <xdr:col>12</xdr:col>
      <xdr:colOff>759896</xdr:colOff>
      <xdr:row>11</xdr:row>
      <xdr:rowOff>138814</xdr:rowOff>
    </xdr:to>
    <xdr:graphicFrame macro="">
      <xdr:nvGraphicFramePr>
        <xdr:cNvPr id="2" name="Graphique 10">
          <a:extLst>
            <a:ext uri="{FF2B5EF4-FFF2-40B4-BE49-F238E27FC236}">
              <a16:creationId xmlns:a16="http://schemas.microsoft.com/office/drawing/2014/main" id="{1369E04D-F0A1-43CC-9B99-D2E323AB9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207058</xdr:colOff>
      <xdr:row>24</xdr:row>
      <xdr:rowOff>1</xdr:rowOff>
    </xdr:from>
    <xdr:to>
      <xdr:col>19</xdr:col>
      <xdr:colOff>131884</xdr:colOff>
      <xdr:row>39</xdr:row>
      <xdr:rowOff>111810</xdr:rowOff>
    </xdr:to>
    <xdr:graphicFrame macro="">
      <xdr:nvGraphicFramePr>
        <xdr:cNvPr id="3" name="Graphique 17">
          <a:extLst>
            <a:ext uri="{FF2B5EF4-FFF2-40B4-BE49-F238E27FC236}">
              <a16:creationId xmlns:a16="http://schemas.microsoft.com/office/drawing/2014/main" id="{59778977-98FF-445F-B3AE-F75C5EA42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152401</xdr:colOff>
      <xdr:row>42</xdr:row>
      <xdr:rowOff>38100</xdr:rowOff>
    </xdr:from>
    <xdr:to>
      <xdr:col>23</xdr:col>
      <xdr:colOff>190501</xdr:colOff>
      <xdr:row>58</xdr:row>
      <xdr:rowOff>11428</xdr:rowOff>
    </xdr:to>
    <xdr:graphicFrame macro="">
      <xdr:nvGraphicFramePr>
        <xdr:cNvPr id="4" name="Graphique 1">
          <a:extLst>
            <a:ext uri="{FF2B5EF4-FFF2-40B4-BE49-F238E27FC236}">
              <a16:creationId xmlns:a16="http://schemas.microsoft.com/office/drawing/2014/main" id="{0DCCC97E-ED83-4042-927B-2A41C74EC0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281940</xdr:colOff>
      <xdr:row>42</xdr:row>
      <xdr:rowOff>28574</xdr:rowOff>
    </xdr:from>
    <xdr:to>
      <xdr:col>37</xdr:col>
      <xdr:colOff>37137</xdr:colOff>
      <xdr:row>61</xdr:row>
      <xdr:rowOff>47625</xdr:rowOff>
    </xdr:to>
    <xdr:graphicFrame macro="">
      <xdr:nvGraphicFramePr>
        <xdr:cNvPr id="5" name="Graphique 4">
          <a:extLst>
            <a:ext uri="{FF2B5EF4-FFF2-40B4-BE49-F238E27FC236}">
              <a16:creationId xmlns:a16="http://schemas.microsoft.com/office/drawing/2014/main" id="{0BB29292-4C7A-430D-B44F-654F1B6533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61</xdr:row>
      <xdr:rowOff>112059</xdr:rowOff>
    </xdr:from>
    <xdr:to>
      <xdr:col>36</xdr:col>
      <xdr:colOff>445470</xdr:colOff>
      <xdr:row>87</xdr:row>
      <xdr:rowOff>82078</xdr:rowOff>
    </xdr:to>
    <xdr:graphicFrame macro="">
      <xdr:nvGraphicFramePr>
        <xdr:cNvPr id="6" name="Graphique 5">
          <a:extLst>
            <a:ext uri="{FF2B5EF4-FFF2-40B4-BE49-F238E27FC236}">
              <a16:creationId xmlns:a16="http://schemas.microsoft.com/office/drawing/2014/main" id="{29EC5143-B107-40D9-9195-11A2D922C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609600</xdr:colOff>
      <xdr:row>112</xdr:row>
      <xdr:rowOff>26669</xdr:rowOff>
    </xdr:from>
    <xdr:to>
      <xdr:col>6</xdr:col>
      <xdr:colOff>841006</xdr:colOff>
      <xdr:row>128</xdr:row>
      <xdr:rowOff>44822</xdr:rowOff>
    </xdr:to>
    <xdr:graphicFrame macro="">
      <xdr:nvGraphicFramePr>
        <xdr:cNvPr id="7" name="Graphique 12">
          <a:extLst>
            <a:ext uri="{FF2B5EF4-FFF2-40B4-BE49-F238E27FC236}">
              <a16:creationId xmlns:a16="http://schemas.microsoft.com/office/drawing/2014/main" id="{5BAFB8A0-8F22-42B3-9347-1AE6A160F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247650</xdr:colOff>
      <xdr:row>164</xdr:row>
      <xdr:rowOff>396240</xdr:rowOff>
    </xdr:from>
    <xdr:to>
      <xdr:col>10</xdr:col>
      <xdr:colOff>929640</xdr:colOff>
      <xdr:row>185</xdr:row>
      <xdr:rowOff>95250</xdr:rowOff>
    </xdr:to>
    <xdr:graphicFrame macro="">
      <xdr:nvGraphicFramePr>
        <xdr:cNvPr id="8" name="Graphique 7">
          <a:extLst>
            <a:ext uri="{FF2B5EF4-FFF2-40B4-BE49-F238E27FC236}">
              <a16:creationId xmlns:a16="http://schemas.microsoft.com/office/drawing/2014/main" id="{7A1721AA-0101-4581-8378-4C7DC3BE10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58978</xdr:colOff>
      <xdr:row>2</xdr:row>
      <xdr:rowOff>165432</xdr:rowOff>
    </xdr:from>
    <xdr:to>
      <xdr:col>12</xdr:col>
      <xdr:colOff>804720</xdr:colOff>
      <xdr:row>11</xdr:row>
      <xdr:rowOff>150019</xdr:rowOff>
    </xdr:to>
    <xdr:graphicFrame macro="">
      <xdr:nvGraphicFramePr>
        <xdr:cNvPr id="2" name="Graphique 10">
          <a:extLst>
            <a:ext uri="{FF2B5EF4-FFF2-40B4-BE49-F238E27FC236}">
              <a16:creationId xmlns:a16="http://schemas.microsoft.com/office/drawing/2014/main" id="{AE44B40F-ED35-40B6-A1AB-5F572D91A2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207058</xdr:colOff>
      <xdr:row>24</xdr:row>
      <xdr:rowOff>1</xdr:rowOff>
    </xdr:from>
    <xdr:to>
      <xdr:col>19</xdr:col>
      <xdr:colOff>131884</xdr:colOff>
      <xdr:row>39</xdr:row>
      <xdr:rowOff>111810</xdr:rowOff>
    </xdr:to>
    <xdr:graphicFrame macro="">
      <xdr:nvGraphicFramePr>
        <xdr:cNvPr id="3" name="Graphique 17">
          <a:extLst>
            <a:ext uri="{FF2B5EF4-FFF2-40B4-BE49-F238E27FC236}">
              <a16:creationId xmlns:a16="http://schemas.microsoft.com/office/drawing/2014/main" id="{09019896-6E5C-4A02-B118-62B944E39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152401</xdr:colOff>
      <xdr:row>42</xdr:row>
      <xdr:rowOff>38100</xdr:rowOff>
    </xdr:from>
    <xdr:to>
      <xdr:col>23</xdr:col>
      <xdr:colOff>190501</xdr:colOff>
      <xdr:row>58</xdr:row>
      <xdr:rowOff>11428</xdr:rowOff>
    </xdr:to>
    <xdr:graphicFrame macro="">
      <xdr:nvGraphicFramePr>
        <xdr:cNvPr id="4" name="Graphique 1">
          <a:extLst>
            <a:ext uri="{FF2B5EF4-FFF2-40B4-BE49-F238E27FC236}">
              <a16:creationId xmlns:a16="http://schemas.microsoft.com/office/drawing/2014/main" id="{28015085-6C67-4DF1-9453-44DF9722E5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281940</xdr:colOff>
      <xdr:row>42</xdr:row>
      <xdr:rowOff>28574</xdr:rowOff>
    </xdr:from>
    <xdr:to>
      <xdr:col>37</xdr:col>
      <xdr:colOff>37137</xdr:colOff>
      <xdr:row>61</xdr:row>
      <xdr:rowOff>47625</xdr:rowOff>
    </xdr:to>
    <xdr:graphicFrame macro="">
      <xdr:nvGraphicFramePr>
        <xdr:cNvPr id="5" name="Graphique 4">
          <a:extLst>
            <a:ext uri="{FF2B5EF4-FFF2-40B4-BE49-F238E27FC236}">
              <a16:creationId xmlns:a16="http://schemas.microsoft.com/office/drawing/2014/main" id="{568318E3-E1F0-4D4A-84C4-03672D85E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61</xdr:row>
      <xdr:rowOff>112059</xdr:rowOff>
    </xdr:from>
    <xdr:to>
      <xdr:col>36</xdr:col>
      <xdr:colOff>445470</xdr:colOff>
      <xdr:row>87</xdr:row>
      <xdr:rowOff>82078</xdr:rowOff>
    </xdr:to>
    <xdr:graphicFrame macro="">
      <xdr:nvGraphicFramePr>
        <xdr:cNvPr id="6" name="Graphique 5">
          <a:extLst>
            <a:ext uri="{FF2B5EF4-FFF2-40B4-BE49-F238E27FC236}">
              <a16:creationId xmlns:a16="http://schemas.microsoft.com/office/drawing/2014/main" id="{086711B7-5A3F-4A40-9CCC-03ECEE06F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609600</xdr:colOff>
      <xdr:row>112</xdr:row>
      <xdr:rowOff>26669</xdr:rowOff>
    </xdr:from>
    <xdr:to>
      <xdr:col>6</xdr:col>
      <xdr:colOff>841006</xdr:colOff>
      <xdr:row>128</xdr:row>
      <xdr:rowOff>44822</xdr:rowOff>
    </xdr:to>
    <xdr:graphicFrame macro="">
      <xdr:nvGraphicFramePr>
        <xdr:cNvPr id="7" name="Graphique 12">
          <a:extLst>
            <a:ext uri="{FF2B5EF4-FFF2-40B4-BE49-F238E27FC236}">
              <a16:creationId xmlns:a16="http://schemas.microsoft.com/office/drawing/2014/main" id="{B80E962F-47EE-4B69-861D-4A9CD4E7BE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247650</xdr:colOff>
      <xdr:row>164</xdr:row>
      <xdr:rowOff>396240</xdr:rowOff>
    </xdr:from>
    <xdr:to>
      <xdr:col>10</xdr:col>
      <xdr:colOff>929640</xdr:colOff>
      <xdr:row>185</xdr:row>
      <xdr:rowOff>95250</xdr:rowOff>
    </xdr:to>
    <xdr:graphicFrame macro="">
      <xdr:nvGraphicFramePr>
        <xdr:cNvPr id="8" name="Graphique 7">
          <a:extLst>
            <a:ext uri="{FF2B5EF4-FFF2-40B4-BE49-F238E27FC236}">
              <a16:creationId xmlns:a16="http://schemas.microsoft.com/office/drawing/2014/main" id="{018D4C2D-D6EA-4637-858B-FECCCB6C4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24766</xdr:rowOff>
    </xdr:from>
    <xdr:ext cx="2105025" cy="1052879"/>
    <xdr:pic>
      <xdr:nvPicPr>
        <xdr:cNvPr id="2" name="Image 1">
          <a:extLst>
            <a:ext uri="{FF2B5EF4-FFF2-40B4-BE49-F238E27FC236}">
              <a16:creationId xmlns:a16="http://schemas.microsoft.com/office/drawing/2014/main" id="{DF55902E-1B86-4A43-ADF0-00A1269D0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766"/>
          <a:ext cx="2105025" cy="10528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601979</xdr:colOff>
      <xdr:row>0</xdr:row>
      <xdr:rowOff>67843</xdr:rowOff>
    </xdr:from>
    <xdr:ext cx="936767" cy="996990"/>
    <xdr:pic>
      <xdr:nvPicPr>
        <xdr:cNvPr id="3" name="Image 2">
          <a:extLst>
            <a:ext uri="{FF2B5EF4-FFF2-40B4-BE49-F238E27FC236}">
              <a16:creationId xmlns:a16="http://schemas.microsoft.com/office/drawing/2014/main" id="{01428003-A35A-44BD-8AA0-D1EC6A2ED7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5986759" y="67843"/>
          <a:ext cx="936767" cy="99699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7</xdr:col>
      <xdr:colOff>240177</xdr:colOff>
      <xdr:row>3</xdr:row>
      <xdr:rowOff>15946</xdr:rowOff>
    </xdr:from>
    <xdr:to>
      <xdr:col>12</xdr:col>
      <xdr:colOff>661147</xdr:colOff>
      <xdr:row>11</xdr:row>
      <xdr:rowOff>89647</xdr:rowOff>
    </xdr:to>
    <xdr:graphicFrame macro="">
      <xdr:nvGraphicFramePr>
        <xdr:cNvPr id="2" name="Graphique 10">
          <a:extLst>
            <a:ext uri="{FF2B5EF4-FFF2-40B4-BE49-F238E27FC236}">
              <a16:creationId xmlns:a16="http://schemas.microsoft.com/office/drawing/2014/main" id="{7DE401FE-7F2C-471E-AA42-C7AAA131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207058</xdr:colOff>
      <xdr:row>24</xdr:row>
      <xdr:rowOff>1</xdr:rowOff>
    </xdr:from>
    <xdr:to>
      <xdr:col>19</xdr:col>
      <xdr:colOff>131884</xdr:colOff>
      <xdr:row>39</xdr:row>
      <xdr:rowOff>111810</xdr:rowOff>
    </xdr:to>
    <xdr:graphicFrame macro="">
      <xdr:nvGraphicFramePr>
        <xdr:cNvPr id="3" name="Graphique 17">
          <a:extLst>
            <a:ext uri="{FF2B5EF4-FFF2-40B4-BE49-F238E27FC236}">
              <a16:creationId xmlns:a16="http://schemas.microsoft.com/office/drawing/2014/main" id="{58C63F67-1255-4B3E-A324-9DB6F67886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152401</xdr:colOff>
      <xdr:row>42</xdr:row>
      <xdr:rowOff>38100</xdr:rowOff>
    </xdr:from>
    <xdr:to>
      <xdr:col>23</xdr:col>
      <xdr:colOff>190501</xdr:colOff>
      <xdr:row>58</xdr:row>
      <xdr:rowOff>11428</xdr:rowOff>
    </xdr:to>
    <xdr:graphicFrame macro="">
      <xdr:nvGraphicFramePr>
        <xdr:cNvPr id="5" name="Graphique 1">
          <a:extLst>
            <a:ext uri="{FF2B5EF4-FFF2-40B4-BE49-F238E27FC236}">
              <a16:creationId xmlns:a16="http://schemas.microsoft.com/office/drawing/2014/main" id="{84C3EE3E-D394-4178-BDEE-D6803DAA3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281940</xdr:colOff>
      <xdr:row>42</xdr:row>
      <xdr:rowOff>28574</xdr:rowOff>
    </xdr:from>
    <xdr:to>
      <xdr:col>37</xdr:col>
      <xdr:colOff>37137</xdr:colOff>
      <xdr:row>61</xdr:row>
      <xdr:rowOff>47625</xdr:rowOff>
    </xdr:to>
    <xdr:graphicFrame macro="">
      <xdr:nvGraphicFramePr>
        <xdr:cNvPr id="6" name="Graphique 4">
          <a:extLst>
            <a:ext uri="{FF2B5EF4-FFF2-40B4-BE49-F238E27FC236}">
              <a16:creationId xmlns:a16="http://schemas.microsoft.com/office/drawing/2014/main" id="{94EC81B2-1E92-4103-8E61-F3802A95A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61</xdr:row>
      <xdr:rowOff>112059</xdr:rowOff>
    </xdr:from>
    <xdr:to>
      <xdr:col>36</xdr:col>
      <xdr:colOff>445470</xdr:colOff>
      <xdr:row>87</xdr:row>
      <xdr:rowOff>82078</xdr:rowOff>
    </xdr:to>
    <xdr:graphicFrame macro="">
      <xdr:nvGraphicFramePr>
        <xdr:cNvPr id="7" name="Graphique 6">
          <a:extLst>
            <a:ext uri="{FF2B5EF4-FFF2-40B4-BE49-F238E27FC236}">
              <a16:creationId xmlns:a16="http://schemas.microsoft.com/office/drawing/2014/main" id="{413B97E4-4658-4F66-B30F-7962AFD20E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609600</xdr:colOff>
      <xdr:row>112</xdr:row>
      <xdr:rowOff>28575</xdr:rowOff>
    </xdr:from>
    <xdr:to>
      <xdr:col>6</xdr:col>
      <xdr:colOff>841006</xdr:colOff>
      <xdr:row>123</xdr:row>
      <xdr:rowOff>63702</xdr:rowOff>
    </xdr:to>
    <xdr:graphicFrame macro="">
      <xdr:nvGraphicFramePr>
        <xdr:cNvPr id="9" name="Graphique 12">
          <a:extLst>
            <a:ext uri="{FF2B5EF4-FFF2-40B4-BE49-F238E27FC236}">
              <a16:creationId xmlns:a16="http://schemas.microsoft.com/office/drawing/2014/main" id="{76EA433C-1DC7-4586-AD49-D6B4B2A3A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247650</xdr:colOff>
      <xdr:row>164</xdr:row>
      <xdr:rowOff>396240</xdr:rowOff>
    </xdr:from>
    <xdr:to>
      <xdr:col>10</xdr:col>
      <xdr:colOff>929640</xdr:colOff>
      <xdr:row>185</xdr:row>
      <xdr:rowOff>95250</xdr:rowOff>
    </xdr:to>
    <xdr:graphicFrame macro="">
      <xdr:nvGraphicFramePr>
        <xdr:cNvPr id="10" name="Graphique 9">
          <a:extLst>
            <a:ext uri="{FF2B5EF4-FFF2-40B4-BE49-F238E27FC236}">
              <a16:creationId xmlns:a16="http://schemas.microsoft.com/office/drawing/2014/main" id="{5D5AF4CD-3A3B-41B0-9EB9-C086125E7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236367</xdr:colOff>
      <xdr:row>1</xdr:row>
      <xdr:rowOff>144925</xdr:rowOff>
    </xdr:from>
    <xdr:to>
      <xdr:col>12</xdr:col>
      <xdr:colOff>674059</xdr:colOff>
      <xdr:row>10</xdr:row>
      <xdr:rowOff>125703</xdr:rowOff>
    </xdr:to>
    <xdr:graphicFrame macro="">
      <xdr:nvGraphicFramePr>
        <xdr:cNvPr id="2" name="Graphique 10">
          <a:extLst>
            <a:ext uri="{FF2B5EF4-FFF2-40B4-BE49-F238E27FC236}">
              <a16:creationId xmlns:a16="http://schemas.microsoft.com/office/drawing/2014/main" id="{0A61039B-6182-4EAB-924F-1D68495207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207058</xdr:colOff>
      <xdr:row>24</xdr:row>
      <xdr:rowOff>1</xdr:rowOff>
    </xdr:from>
    <xdr:to>
      <xdr:col>19</xdr:col>
      <xdr:colOff>131884</xdr:colOff>
      <xdr:row>39</xdr:row>
      <xdr:rowOff>111810</xdr:rowOff>
    </xdr:to>
    <xdr:graphicFrame macro="">
      <xdr:nvGraphicFramePr>
        <xdr:cNvPr id="3" name="Graphique 17">
          <a:extLst>
            <a:ext uri="{FF2B5EF4-FFF2-40B4-BE49-F238E27FC236}">
              <a16:creationId xmlns:a16="http://schemas.microsoft.com/office/drawing/2014/main" id="{496951F0-B73C-4B93-AD45-7DDC4AF36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152401</xdr:colOff>
      <xdr:row>42</xdr:row>
      <xdr:rowOff>38100</xdr:rowOff>
    </xdr:from>
    <xdr:to>
      <xdr:col>23</xdr:col>
      <xdr:colOff>190501</xdr:colOff>
      <xdr:row>58</xdr:row>
      <xdr:rowOff>11428</xdr:rowOff>
    </xdr:to>
    <xdr:graphicFrame macro="">
      <xdr:nvGraphicFramePr>
        <xdr:cNvPr id="4" name="Graphique 1">
          <a:extLst>
            <a:ext uri="{FF2B5EF4-FFF2-40B4-BE49-F238E27FC236}">
              <a16:creationId xmlns:a16="http://schemas.microsoft.com/office/drawing/2014/main" id="{52FDA9B3-5671-4CA8-9445-A9991062E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281940</xdr:colOff>
      <xdr:row>42</xdr:row>
      <xdr:rowOff>28574</xdr:rowOff>
    </xdr:from>
    <xdr:to>
      <xdr:col>37</xdr:col>
      <xdr:colOff>37137</xdr:colOff>
      <xdr:row>61</xdr:row>
      <xdr:rowOff>47625</xdr:rowOff>
    </xdr:to>
    <xdr:graphicFrame macro="">
      <xdr:nvGraphicFramePr>
        <xdr:cNvPr id="5" name="Graphique 4">
          <a:extLst>
            <a:ext uri="{FF2B5EF4-FFF2-40B4-BE49-F238E27FC236}">
              <a16:creationId xmlns:a16="http://schemas.microsoft.com/office/drawing/2014/main" id="{F553D810-E776-4546-9FF3-CABEF6BF1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61</xdr:row>
      <xdr:rowOff>112059</xdr:rowOff>
    </xdr:from>
    <xdr:to>
      <xdr:col>36</xdr:col>
      <xdr:colOff>445470</xdr:colOff>
      <xdr:row>87</xdr:row>
      <xdr:rowOff>82078</xdr:rowOff>
    </xdr:to>
    <xdr:graphicFrame macro="">
      <xdr:nvGraphicFramePr>
        <xdr:cNvPr id="6" name="Graphique 5">
          <a:extLst>
            <a:ext uri="{FF2B5EF4-FFF2-40B4-BE49-F238E27FC236}">
              <a16:creationId xmlns:a16="http://schemas.microsoft.com/office/drawing/2014/main" id="{9159F752-A852-4D1B-97A3-7E1CA9E1D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609600</xdr:colOff>
      <xdr:row>112</xdr:row>
      <xdr:rowOff>26669</xdr:rowOff>
    </xdr:from>
    <xdr:to>
      <xdr:col>6</xdr:col>
      <xdr:colOff>841006</xdr:colOff>
      <xdr:row>128</xdr:row>
      <xdr:rowOff>44822</xdr:rowOff>
    </xdr:to>
    <xdr:graphicFrame macro="">
      <xdr:nvGraphicFramePr>
        <xdr:cNvPr id="7" name="Graphique 12">
          <a:extLst>
            <a:ext uri="{FF2B5EF4-FFF2-40B4-BE49-F238E27FC236}">
              <a16:creationId xmlns:a16="http://schemas.microsoft.com/office/drawing/2014/main" id="{E7F3D6C2-AB5F-464D-A9EE-C8CB59D3FA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247650</xdr:colOff>
      <xdr:row>164</xdr:row>
      <xdr:rowOff>396240</xdr:rowOff>
    </xdr:from>
    <xdr:to>
      <xdr:col>10</xdr:col>
      <xdr:colOff>929640</xdr:colOff>
      <xdr:row>185</xdr:row>
      <xdr:rowOff>95250</xdr:rowOff>
    </xdr:to>
    <xdr:graphicFrame macro="">
      <xdr:nvGraphicFramePr>
        <xdr:cNvPr id="8" name="Graphique 7">
          <a:extLst>
            <a:ext uri="{FF2B5EF4-FFF2-40B4-BE49-F238E27FC236}">
              <a16:creationId xmlns:a16="http://schemas.microsoft.com/office/drawing/2014/main" id="{A2C51478-725B-4AFE-B14E-7A6054F821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25360</xdr:colOff>
      <xdr:row>2</xdr:row>
      <xdr:rowOff>143020</xdr:rowOff>
    </xdr:from>
    <xdr:to>
      <xdr:col>12</xdr:col>
      <xdr:colOff>771102</xdr:colOff>
      <xdr:row>11</xdr:row>
      <xdr:rowOff>127607</xdr:rowOff>
    </xdr:to>
    <xdr:graphicFrame macro="">
      <xdr:nvGraphicFramePr>
        <xdr:cNvPr id="2" name="Graphique 10">
          <a:extLst>
            <a:ext uri="{FF2B5EF4-FFF2-40B4-BE49-F238E27FC236}">
              <a16:creationId xmlns:a16="http://schemas.microsoft.com/office/drawing/2014/main" id="{ED055142-F8EE-4A11-8726-ADE5C004F8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207058</xdr:colOff>
      <xdr:row>24</xdr:row>
      <xdr:rowOff>1</xdr:rowOff>
    </xdr:from>
    <xdr:to>
      <xdr:col>19</xdr:col>
      <xdr:colOff>131884</xdr:colOff>
      <xdr:row>39</xdr:row>
      <xdr:rowOff>111810</xdr:rowOff>
    </xdr:to>
    <xdr:graphicFrame macro="">
      <xdr:nvGraphicFramePr>
        <xdr:cNvPr id="3" name="Graphique 17">
          <a:extLst>
            <a:ext uri="{FF2B5EF4-FFF2-40B4-BE49-F238E27FC236}">
              <a16:creationId xmlns:a16="http://schemas.microsoft.com/office/drawing/2014/main" id="{7005C1A5-E19F-4863-A806-7DBC61434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152401</xdr:colOff>
      <xdr:row>42</xdr:row>
      <xdr:rowOff>38100</xdr:rowOff>
    </xdr:from>
    <xdr:to>
      <xdr:col>23</xdr:col>
      <xdr:colOff>190501</xdr:colOff>
      <xdr:row>58</xdr:row>
      <xdr:rowOff>11428</xdr:rowOff>
    </xdr:to>
    <xdr:graphicFrame macro="">
      <xdr:nvGraphicFramePr>
        <xdr:cNvPr id="4" name="Graphique 1">
          <a:extLst>
            <a:ext uri="{FF2B5EF4-FFF2-40B4-BE49-F238E27FC236}">
              <a16:creationId xmlns:a16="http://schemas.microsoft.com/office/drawing/2014/main" id="{9B562E3F-1F9F-4FC3-8526-CC0109C8C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281940</xdr:colOff>
      <xdr:row>42</xdr:row>
      <xdr:rowOff>28574</xdr:rowOff>
    </xdr:from>
    <xdr:to>
      <xdr:col>37</xdr:col>
      <xdr:colOff>37137</xdr:colOff>
      <xdr:row>61</xdr:row>
      <xdr:rowOff>47625</xdr:rowOff>
    </xdr:to>
    <xdr:graphicFrame macro="">
      <xdr:nvGraphicFramePr>
        <xdr:cNvPr id="5" name="Graphique 4">
          <a:extLst>
            <a:ext uri="{FF2B5EF4-FFF2-40B4-BE49-F238E27FC236}">
              <a16:creationId xmlns:a16="http://schemas.microsoft.com/office/drawing/2014/main" id="{0BFBBEEF-8E21-4076-8BBB-63BC7D417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61</xdr:row>
      <xdr:rowOff>112059</xdr:rowOff>
    </xdr:from>
    <xdr:to>
      <xdr:col>36</xdr:col>
      <xdr:colOff>445470</xdr:colOff>
      <xdr:row>87</xdr:row>
      <xdr:rowOff>82078</xdr:rowOff>
    </xdr:to>
    <xdr:graphicFrame macro="">
      <xdr:nvGraphicFramePr>
        <xdr:cNvPr id="6" name="Graphique 5">
          <a:extLst>
            <a:ext uri="{FF2B5EF4-FFF2-40B4-BE49-F238E27FC236}">
              <a16:creationId xmlns:a16="http://schemas.microsoft.com/office/drawing/2014/main" id="{9B1A7568-28BE-4197-9E7B-60640A66E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609600</xdr:colOff>
      <xdr:row>112</xdr:row>
      <xdr:rowOff>26669</xdr:rowOff>
    </xdr:from>
    <xdr:to>
      <xdr:col>6</xdr:col>
      <xdr:colOff>841006</xdr:colOff>
      <xdr:row>128</xdr:row>
      <xdr:rowOff>44822</xdr:rowOff>
    </xdr:to>
    <xdr:graphicFrame macro="">
      <xdr:nvGraphicFramePr>
        <xdr:cNvPr id="7" name="Graphique 12">
          <a:extLst>
            <a:ext uri="{FF2B5EF4-FFF2-40B4-BE49-F238E27FC236}">
              <a16:creationId xmlns:a16="http://schemas.microsoft.com/office/drawing/2014/main" id="{F1513B3C-DD47-48DC-9E43-4A7EE564F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247650</xdr:colOff>
      <xdr:row>164</xdr:row>
      <xdr:rowOff>396240</xdr:rowOff>
    </xdr:from>
    <xdr:to>
      <xdr:col>10</xdr:col>
      <xdr:colOff>929640</xdr:colOff>
      <xdr:row>185</xdr:row>
      <xdr:rowOff>95250</xdr:rowOff>
    </xdr:to>
    <xdr:graphicFrame macro="">
      <xdr:nvGraphicFramePr>
        <xdr:cNvPr id="8" name="Graphique 7">
          <a:extLst>
            <a:ext uri="{FF2B5EF4-FFF2-40B4-BE49-F238E27FC236}">
              <a16:creationId xmlns:a16="http://schemas.microsoft.com/office/drawing/2014/main" id="{3B6CA287-BCEB-4641-9F84-13F7151C5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305507</xdr:colOff>
      <xdr:row>2</xdr:row>
      <xdr:rowOff>165432</xdr:rowOff>
    </xdr:from>
    <xdr:to>
      <xdr:col>12</xdr:col>
      <xdr:colOff>737484</xdr:colOff>
      <xdr:row>11</xdr:row>
      <xdr:rowOff>150019</xdr:rowOff>
    </xdr:to>
    <xdr:graphicFrame macro="">
      <xdr:nvGraphicFramePr>
        <xdr:cNvPr id="2" name="Graphique 10">
          <a:extLst>
            <a:ext uri="{FF2B5EF4-FFF2-40B4-BE49-F238E27FC236}">
              <a16:creationId xmlns:a16="http://schemas.microsoft.com/office/drawing/2014/main" id="{645F7F06-8043-4F7D-B5F1-17C99E693C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207058</xdr:colOff>
      <xdr:row>24</xdr:row>
      <xdr:rowOff>1</xdr:rowOff>
    </xdr:from>
    <xdr:to>
      <xdr:col>19</xdr:col>
      <xdr:colOff>131884</xdr:colOff>
      <xdr:row>39</xdr:row>
      <xdr:rowOff>111810</xdr:rowOff>
    </xdr:to>
    <xdr:graphicFrame macro="">
      <xdr:nvGraphicFramePr>
        <xdr:cNvPr id="3" name="Graphique 17">
          <a:extLst>
            <a:ext uri="{FF2B5EF4-FFF2-40B4-BE49-F238E27FC236}">
              <a16:creationId xmlns:a16="http://schemas.microsoft.com/office/drawing/2014/main" id="{67639F6C-ED6C-4F7E-B8E5-7B358B99D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152401</xdr:colOff>
      <xdr:row>42</xdr:row>
      <xdr:rowOff>38100</xdr:rowOff>
    </xdr:from>
    <xdr:to>
      <xdr:col>23</xdr:col>
      <xdr:colOff>190501</xdr:colOff>
      <xdr:row>58</xdr:row>
      <xdr:rowOff>11428</xdr:rowOff>
    </xdr:to>
    <xdr:graphicFrame macro="">
      <xdr:nvGraphicFramePr>
        <xdr:cNvPr id="4" name="Graphique 1">
          <a:extLst>
            <a:ext uri="{FF2B5EF4-FFF2-40B4-BE49-F238E27FC236}">
              <a16:creationId xmlns:a16="http://schemas.microsoft.com/office/drawing/2014/main" id="{C8DE9252-E76B-4C59-A988-96B686B80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281940</xdr:colOff>
      <xdr:row>42</xdr:row>
      <xdr:rowOff>28574</xdr:rowOff>
    </xdr:from>
    <xdr:to>
      <xdr:col>37</xdr:col>
      <xdr:colOff>37137</xdr:colOff>
      <xdr:row>61</xdr:row>
      <xdr:rowOff>47625</xdr:rowOff>
    </xdr:to>
    <xdr:graphicFrame macro="">
      <xdr:nvGraphicFramePr>
        <xdr:cNvPr id="5" name="Graphique 4">
          <a:extLst>
            <a:ext uri="{FF2B5EF4-FFF2-40B4-BE49-F238E27FC236}">
              <a16:creationId xmlns:a16="http://schemas.microsoft.com/office/drawing/2014/main" id="{7789DC7E-CA1E-469C-93CB-D384E0C0B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61</xdr:row>
      <xdr:rowOff>112059</xdr:rowOff>
    </xdr:from>
    <xdr:to>
      <xdr:col>36</xdr:col>
      <xdr:colOff>445470</xdr:colOff>
      <xdr:row>87</xdr:row>
      <xdr:rowOff>82078</xdr:rowOff>
    </xdr:to>
    <xdr:graphicFrame macro="">
      <xdr:nvGraphicFramePr>
        <xdr:cNvPr id="6" name="Graphique 5">
          <a:extLst>
            <a:ext uri="{FF2B5EF4-FFF2-40B4-BE49-F238E27FC236}">
              <a16:creationId xmlns:a16="http://schemas.microsoft.com/office/drawing/2014/main" id="{00E4791E-D64D-4359-823E-17FB6FC296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609600</xdr:colOff>
      <xdr:row>112</xdr:row>
      <xdr:rowOff>26669</xdr:rowOff>
    </xdr:from>
    <xdr:to>
      <xdr:col>6</xdr:col>
      <xdr:colOff>841006</xdr:colOff>
      <xdr:row>128</xdr:row>
      <xdr:rowOff>44822</xdr:rowOff>
    </xdr:to>
    <xdr:graphicFrame macro="">
      <xdr:nvGraphicFramePr>
        <xdr:cNvPr id="7" name="Graphique 12">
          <a:extLst>
            <a:ext uri="{FF2B5EF4-FFF2-40B4-BE49-F238E27FC236}">
              <a16:creationId xmlns:a16="http://schemas.microsoft.com/office/drawing/2014/main" id="{F5010F78-F828-4872-8733-EDE58BC84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247650</xdr:colOff>
      <xdr:row>164</xdr:row>
      <xdr:rowOff>396240</xdr:rowOff>
    </xdr:from>
    <xdr:to>
      <xdr:col>10</xdr:col>
      <xdr:colOff>929640</xdr:colOff>
      <xdr:row>185</xdr:row>
      <xdr:rowOff>95250</xdr:rowOff>
    </xdr:to>
    <xdr:graphicFrame macro="">
      <xdr:nvGraphicFramePr>
        <xdr:cNvPr id="8" name="Graphique 7">
          <a:extLst>
            <a:ext uri="{FF2B5EF4-FFF2-40B4-BE49-F238E27FC236}">
              <a16:creationId xmlns:a16="http://schemas.microsoft.com/office/drawing/2014/main" id="{EF0BEC8B-1B66-4B21-9D57-C452CBC1FE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305507</xdr:colOff>
      <xdr:row>2</xdr:row>
      <xdr:rowOff>154227</xdr:rowOff>
    </xdr:from>
    <xdr:to>
      <xdr:col>12</xdr:col>
      <xdr:colOff>737484</xdr:colOff>
      <xdr:row>11</xdr:row>
      <xdr:rowOff>138814</xdr:rowOff>
    </xdr:to>
    <xdr:graphicFrame macro="">
      <xdr:nvGraphicFramePr>
        <xdr:cNvPr id="2" name="Graphique 10">
          <a:extLst>
            <a:ext uri="{FF2B5EF4-FFF2-40B4-BE49-F238E27FC236}">
              <a16:creationId xmlns:a16="http://schemas.microsoft.com/office/drawing/2014/main" id="{6E05BE23-4F91-4DBE-94AC-0E4D4A8A2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207058</xdr:colOff>
      <xdr:row>24</xdr:row>
      <xdr:rowOff>1</xdr:rowOff>
    </xdr:from>
    <xdr:to>
      <xdr:col>19</xdr:col>
      <xdr:colOff>131884</xdr:colOff>
      <xdr:row>39</xdr:row>
      <xdr:rowOff>111810</xdr:rowOff>
    </xdr:to>
    <xdr:graphicFrame macro="">
      <xdr:nvGraphicFramePr>
        <xdr:cNvPr id="3" name="Graphique 17">
          <a:extLst>
            <a:ext uri="{FF2B5EF4-FFF2-40B4-BE49-F238E27FC236}">
              <a16:creationId xmlns:a16="http://schemas.microsoft.com/office/drawing/2014/main" id="{AD22B8E8-2723-4810-9DF5-5B90D6CC2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152401</xdr:colOff>
      <xdr:row>42</xdr:row>
      <xdr:rowOff>38100</xdr:rowOff>
    </xdr:from>
    <xdr:to>
      <xdr:col>23</xdr:col>
      <xdr:colOff>190501</xdr:colOff>
      <xdr:row>58</xdr:row>
      <xdr:rowOff>11428</xdr:rowOff>
    </xdr:to>
    <xdr:graphicFrame macro="">
      <xdr:nvGraphicFramePr>
        <xdr:cNvPr id="4" name="Graphique 1">
          <a:extLst>
            <a:ext uri="{FF2B5EF4-FFF2-40B4-BE49-F238E27FC236}">
              <a16:creationId xmlns:a16="http://schemas.microsoft.com/office/drawing/2014/main" id="{23F86E00-8845-49CB-86B0-DB659515A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281940</xdr:colOff>
      <xdr:row>42</xdr:row>
      <xdr:rowOff>28574</xdr:rowOff>
    </xdr:from>
    <xdr:to>
      <xdr:col>37</xdr:col>
      <xdr:colOff>37137</xdr:colOff>
      <xdr:row>61</xdr:row>
      <xdr:rowOff>47625</xdr:rowOff>
    </xdr:to>
    <xdr:graphicFrame macro="">
      <xdr:nvGraphicFramePr>
        <xdr:cNvPr id="5" name="Graphique 4">
          <a:extLst>
            <a:ext uri="{FF2B5EF4-FFF2-40B4-BE49-F238E27FC236}">
              <a16:creationId xmlns:a16="http://schemas.microsoft.com/office/drawing/2014/main" id="{24286A84-8FE2-42F4-A1F4-A461CFEB1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61</xdr:row>
      <xdr:rowOff>112059</xdr:rowOff>
    </xdr:from>
    <xdr:to>
      <xdr:col>36</xdr:col>
      <xdr:colOff>445470</xdr:colOff>
      <xdr:row>87</xdr:row>
      <xdr:rowOff>82078</xdr:rowOff>
    </xdr:to>
    <xdr:graphicFrame macro="">
      <xdr:nvGraphicFramePr>
        <xdr:cNvPr id="6" name="Graphique 5">
          <a:extLst>
            <a:ext uri="{FF2B5EF4-FFF2-40B4-BE49-F238E27FC236}">
              <a16:creationId xmlns:a16="http://schemas.microsoft.com/office/drawing/2014/main" id="{5D4E27A7-FB25-4FA2-B710-C43A0F0E0E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609600</xdr:colOff>
      <xdr:row>112</xdr:row>
      <xdr:rowOff>26669</xdr:rowOff>
    </xdr:from>
    <xdr:to>
      <xdr:col>6</xdr:col>
      <xdr:colOff>841006</xdr:colOff>
      <xdr:row>128</xdr:row>
      <xdr:rowOff>44822</xdr:rowOff>
    </xdr:to>
    <xdr:graphicFrame macro="">
      <xdr:nvGraphicFramePr>
        <xdr:cNvPr id="7" name="Graphique 12">
          <a:extLst>
            <a:ext uri="{FF2B5EF4-FFF2-40B4-BE49-F238E27FC236}">
              <a16:creationId xmlns:a16="http://schemas.microsoft.com/office/drawing/2014/main" id="{D37F708C-E066-4CBA-9266-E8FB1A5EB1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247650</xdr:colOff>
      <xdr:row>164</xdr:row>
      <xdr:rowOff>396240</xdr:rowOff>
    </xdr:from>
    <xdr:to>
      <xdr:col>10</xdr:col>
      <xdr:colOff>929640</xdr:colOff>
      <xdr:row>185</xdr:row>
      <xdr:rowOff>95250</xdr:rowOff>
    </xdr:to>
    <xdr:graphicFrame macro="">
      <xdr:nvGraphicFramePr>
        <xdr:cNvPr id="8" name="Graphique 7">
          <a:extLst>
            <a:ext uri="{FF2B5EF4-FFF2-40B4-BE49-F238E27FC236}">
              <a16:creationId xmlns:a16="http://schemas.microsoft.com/office/drawing/2014/main" id="{5D8AC2B1-3D46-4085-9F5B-DF26BE80E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58978</xdr:colOff>
      <xdr:row>2</xdr:row>
      <xdr:rowOff>165432</xdr:rowOff>
    </xdr:from>
    <xdr:to>
      <xdr:col>12</xdr:col>
      <xdr:colOff>804720</xdr:colOff>
      <xdr:row>11</xdr:row>
      <xdr:rowOff>150019</xdr:rowOff>
    </xdr:to>
    <xdr:graphicFrame macro="">
      <xdr:nvGraphicFramePr>
        <xdr:cNvPr id="2" name="Graphique 10">
          <a:extLst>
            <a:ext uri="{FF2B5EF4-FFF2-40B4-BE49-F238E27FC236}">
              <a16:creationId xmlns:a16="http://schemas.microsoft.com/office/drawing/2014/main" id="{C355B057-FE50-4D9F-A0AF-AF33283AF3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207058</xdr:colOff>
      <xdr:row>24</xdr:row>
      <xdr:rowOff>1</xdr:rowOff>
    </xdr:from>
    <xdr:to>
      <xdr:col>19</xdr:col>
      <xdr:colOff>131884</xdr:colOff>
      <xdr:row>39</xdr:row>
      <xdr:rowOff>111810</xdr:rowOff>
    </xdr:to>
    <xdr:graphicFrame macro="">
      <xdr:nvGraphicFramePr>
        <xdr:cNvPr id="3" name="Graphique 17">
          <a:extLst>
            <a:ext uri="{FF2B5EF4-FFF2-40B4-BE49-F238E27FC236}">
              <a16:creationId xmlns:a16="http://schemas.microsoft.com/office/drawing/2014/main" id="{9F7B8C9C-4024-4F05-A4D4-94932C577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152401</xdr:colOff>
      <xdr:row>42</xdr:row>
      <xdr:rowOff>38100</xdr:rowOff>
    </xdr:from>
    <xdr:to>
      <xdr:col>23</xdr:col>
      <xdr:colOff>190501</xdr:colOff>
      <xdr:row>58</xdr:row>
      <xdr:rowOff>11428</xdr:rowOff>
    </xdr:to>
    <xdr:graphicFrame macro="">
      <xdr:nvGraphicFramePr>
        <xdr:cNvPr id="4" name="Graphique 1">
          <a:extLst>
            <a:ext uri="{FF2B5EF4-FFF2-40B4-BE49-F238E27FC236}">
              <a16:creationId xmlns:a16="http://schemas.microsoft.com/office/drawing/2014/main" id="{E17DC403-C5CD-459D-BC40-11F00A087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281940</xdr:colOff>
      <xdr:row>42</xdr:row>
      <xdr:rowOff>28574</xdr:rowOff>
    </xdr:from>
    <xdr:to>
      <xdr:col>37</xdr:col>
      <xdr:colOff>37137</xdr:colOff>
      <xdr:row>61</xdr:row>
      <xdr:rowOff>47625</xdr:rowOff>
    </xdr:to>
    <xdr:graphicFrame macro="">
      <xdr:nvGraphicFramePr>
        <xdr:cNvPr id="5" name="Graphique 4">
          <a:extLst>
            <a:ext uri="{FF2B5EF4-FFF2-40B4-BE49-F238E27FC236}">
              <a16:creationId xmlns:a16="http://schemas.microsoft.com/office/drawing/2014/main" id="{C1C2EDFA-B89E-440A-B68A-21882DA33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61</xdr:row>
      <xdr:rowOff>112059</xdr:rowOff>
    </xdr:from>
    <xdr:to>
      <xdr:col>36</xdr:col>
      <xdr:colOff>445470</xdr:colOff>
      <xdr:row>87</xdr:row>
      <xdr:rowOff>82078</xdr:rowOff>
    </xdr:to>
    <xdr:graphicFrame macro="">
      <xdr:nvGraphicFramePr>
        <xdr:cNvPr id="6" name="Graphique 5">
          <a:extLst>
            <a:ext uri="{FF2B5EF4-FFF2-40B4-BE49-F238E27FC236}">
              <a16:creationId xmlns:a16="http://schemas.microsoft.com/office/drawing/2014/main" id="{701686E3-5C48-4272-AB12-576DAEF73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609600</xdr:colOff>
      <xdr:row>112</xdr:row>
      <xdr:rowOff>26669</xdr:rowOff>
    </xdr:from>
    <xdr:to>
      <xdr:col>6</xdr:col>
      <xdr:colOff>841006</xdr:colOff>
      <xdr:row>128</xdr:row>
      <xdr:rowOff>44822</xdr:rowOff>
    </xdr:to>
    <xdr:graphicFrame macro="">
      <xdr:nvGraphicFramePr>
        <xdr:cNvPr id="7" name="Graphique 12">
          <a:extLst>
            <a:ext uri="{FF2B5EF4-FFF2-40B4-BE49-F238E27FC236}">
              <a16:creationId xmlns:a16="http://schemas.microsoft.com/office/drawing/2014/main" id="{C4DA5BBD-E117-4F34-AA49-1134CA2C2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247650</xdr:colOff>
      <xdr:row>164</xdr:row>
      <xdr:rowOff>396240</xdr:rowOff>
    </xdr:from>
    <xdr:to>
      <xdr:col>10</xdr:col>
      <xdr:colOff>929640</xdr:colOff>
      <xdr:row>185</xdr:row>
      <xdr:rowOff>95250</xdr:rowOff>
    </xdr:to>
    <xdr:graphicFrame macro="">
      <xdr:nvGraphicFramePr>
        <xdr:cNvPr id="8" name="Graphique 7">
          <a:extLst>
            <a:ext uri="{FF2B5EF4-FFF2-40B4-BE49-F238E27FC236}">
              <a16:creationId xmlns:a16="http://schemas.microsoft.com/office/drawing/2014/main" id="{B7B38D31-4724-48BB-9091-FC9CFA8B6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126213</xdr:colOff>
      <xdr:row>2</xdr:row>
      <xdr:rowOff>131815</xdr:rowOff>
    </xdr:from>
    <xdr:to>
      <xdr:col>12</xdr:col>
      <xdr:colOff>871955</xdr:colOff>
      <xdr:row>11</xdr:row>
      <xdr:rowOff>116402</xdr:rowOff>
    </xdr:to>
    <xdr:graphicFrame macro="">
      <xdr:nvGraphicFramePr>
        <xdr:cNvPr id="2" name="Graphique 10">
          <a:extLst>
            <a:ext uri="{FF2B5EF4-FFF2-40B4-BE49-F238E27FC236}">
              <a16:creationId xmlns:a16="http://schemas.microsoft.com/office/drawing/2014/main" id="{6512B7B8-B0F2-489B-9F65-B1C2073A11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207058</xdr:colOff>
      <xdr:row>24</xdr:row>
      <xdr:rowOff>1</xdr:rowOff>
    </xdr:from>
    <xdr:to>
      <xdr:col>19</xdr:col>
      <xdr:colOff>131884</xdr:colOff>
      <xdr:row>39</xdr:row>
      <xdr:rowOff>111810</xdr:rowOff>
    </xdr:to>
    <xdr:graphicFrame macro="">
      <xdr:nvGraphicFramePr>
        <xdr:cNvPr id="3" name="Graphique 17">
          <a:extLst>
            <a:ext uri="{FF2B5EF4-FFF2-40B4-BE49-F238E27FC236}">
              <a16:creationId xmlns:a16="http://schemas.microsoft.com/office/drawing/2014/main" id="{63D8C852-83EB-4DC5-A90B-343B83F6A8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152401</xdr:colOff>
      <xdr:row>42</xdr:row>
      <xdr:rowOff>38100</xdr:rowOff>
    </xdr:from>
    <xdr:to>
      <xdr:col>23</xdr:col>
      <xdr:colOff>190501</xdr:colOff>
      <xdr:row>58</xdr:row>
      <xdr:rowOff>11428</xdr:rowOff>
    </xdr:to>
    <xdr:graphicFrame macro="">
      <xdr:nvGraphicFramePr>
        <xdr:cNvPr id="4" name="Graphique 1">
          <a:extLst>
            <a:ext uri="{FF2B5EF4-FFF2-40B4-BE49-F238E27FC236}">
              <a16:creationId xmlns:a16="http://schemas.microsoft.com/office/drawing/2014/main" id="{CADB1A9A-DBD1-4461-8714-A52DD9341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281940</xdr:colOff>
      <xdr:row>42</xdr:row>
      <xdr:rowOff>28574</xdr:rowOff>
    </xdr:from>
    <xdr:to>
      <xdr:col>37</xdr:col>
      <xdr:colOff>37137</xdr:colOff>
      <xdr:row>61</xdr:row>
      <xdr:rowOff>47625</xdr:rowOff>
    </xdr:to>
    <xdr:graphicFrame macro="">
      <xdr:nvGraphicFramePr>
        <xdr:cNvPr id="5" name="Graphique 4">
          <a:extLst>
            <a:ext uri="{FF2B5EF4-FFF2-40B4-BE49-F238E27FC236}">
              <a16:creationId xmlns:a16="http://schemas.microsoft.com/office/drawing/2014/main" id="{ACE25107-B95C-46AC-8FBE-DF9B9BBF1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61</xdr:row>
      <xdr:rowOff>112059</xdr:rowOff>
    </xdr:from>
    <xdr:to>
      <xdr:col>36</xdr:col>
      <xdr:colOff>445470</xdr:colOff>
      <xdr:row>87</xdr:row>
      <xdr:rowOff>82078</xdr:rowOff>
    </xdr:to>
    <xdr:graphicFrame macro="">
      <xdr:nvGraphicFramePr>
        <xdr:cNvPr id="6" name="Graphique 5">
          <a:extLst>
            <a:ext uri="{FF2B5EF4-FFF2-40B4-BE49-F238E27FC236}">
              <a16:creationId xmlns:a16="http://schemas.microsoft.com/office/drawing/2014/main" id="{E2AD8A32-C985-47FB-9AEA-32B0E3CE2E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609600</xdr:colOff>
      <xdr:row>112</xdr:row>
      <xdr:rowOff>26669</xdr:rowOff>
    </xdr:from>
    <xdr:to>
      <xdr:col>6</xdr:col>
      <xdr:colOff>841006</xdr:colOff>
      <xdr:row>128</xdr:row>
      <xdr:rowOff>44822</xdr:rowOff>
    </xdr:to>
    <xdr:graphicFrame macro="">
      <xdr:nvGraphicFramePr>
        <xdr:cNvPr id="7" name="Graphique 12">
          <a:extLst>
            <a:ext uri="{FF2B5EF4-FFF2-40B4-BE49-F238E27FC236}">
              <a16:creationId xmlns:a16="http://schemas.microsoft.com/office/drawing/2014/main" id="{4D27310C-B190-4361-A3B2-F8239BDA28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247650</xdr:colOff>
      <xdr:row>164</xdr:row>
      <xdr:rowOff>396240</xdr:rowOff>
    </xdr:from>
    <xdr:to>
      <xdr:col>10</xdr:col>
      <xdr:colOff>929640</xdr:colOff>
      <xdr:row>185</xdr:row>
      <xdr:rowOff>95250</xdr:rowOff>
    </xdr:to>
    <xdr:graphicFrame macro="">
      <xdr:nvGraphicFramePr>
        <xdr:cNvPr id="8" name="Graphique 7">
          <a:extLst>
            <a:ext uri="{FF2B5EF4-FFF2-40B4-BE49-F238E27FC236}">
              <a16:creationId xmlns:a16="http://schemas.microsoft.com/office/drawing/2014/main" id="{B8EBFEBF-C8B4-4B9A-A4F2-BA71ADA8E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28FCE7-ABEC-4CE4-923B-F3625F395C68}" name="Tableau2" displayName="Tableau2" ref="A18:K342" totalsRowShown="0" headerRowDxfId="174" dataDxfId="172" headerRowBorderDxfId="173" tableBorderDxfId="171" totalsRowBorderDxfId="170">
  <autoFilter ref="A18:K342" xr:uid="{31DE4FD0-7B3C-4F4B-A172-3CCE025A6CF9}"/>
  <sortState xmlns:xlrd2="http://schemas.microsoft.com/office/spreadsheetml/2017/richdata2" ref="A19:K342">
    <sortCondition ref="A18:A342"/>
  </sortState>
  <tableColumns count="11">
    <tableColumn id="1" xr3:uid="{FBC6A80C-7B46-4CE2-823F-23F8B6692C73}" name="Nom du Site" dataDxfId="169"/>
    <tableColumn id="2" xr3:uid="{0EB33E92-4C18-4F7E-942B-DA98C21D2AC1}" name="Enquête 2024" dataDxfId="168"/>
    <tableColumn id="3" xr3:uid="{49A7F000-9142-437A-B4B2-BCD33686BAF2}" name="Commune" dataDxfId="167"/>
    <tableColumn id="4" xr3:uid="{318EB566-C3FC-4ED8-8E84-57F85FF554FC}" name="Code postal" dataDxfId="166"/>
    <tableColumn id="5" xr3:uid="{362B85F6-5925-4A19-B944-9EF82D3672B4}" name="Département" dataDxfId="165"/>
    <tableColumn id="6" xr3:uid="{86C83972-547C-4D98-A648-074ED30D8F4B}" name="Année mise en service " dataDxfId="164"/>
    <tableColumn id="7" xr3:uid="{3821359F-FB2F-4779-AF8C-04680C2E83D0}" name="Mode de valorisation " dataDxfId="163"/>
    <tableColumn id="8" xr3:uid="{6A4BE842-AB40-4CD4-9722-7B7893545B75}" name="Type d'installation" dataDxfId="162"/>
    <tableColumn id="9" xr3:uid="{B0AB6333-9B76-4654-8971-C17EED2AD87F}" name="Matériel d'hygiénisation" dataDxfId="161"/>
    <tableColumn id="10" xr3:uid="{8671F8A8-DFD3-4CA4-B295-C6DB36FAF318}" name="Agrément SPAN C3" dataDxfId="160"/>
    <tableColumn id="11" xr3:uid="{C124524C-2A10-44CA-AE4C-83F142E95874}" name="Accueil de biodéchets SPAN C3" dataDxfId="159"/>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ADEME">
      <a:dk1>
        <a:srgbClr val="000000"/>
      </a:dk1>
      <a:lt1>
        <a:srgbClr val="FFFFFF"/>
      </a:lt1>
      <a:dk2>
        <a:srgbClr val="484D7A"/>
      </a:dk2>
      <a:lt2>
        <a:srgbClr val="BFBFBF"/>
      </a:lt2>
      <a:accent1>
        <a:srgbClr val="5770BE"/>
      </a:accent1>
      <a:accent2>
        <a:srgbClr val="00AC8C"/>
      </a:accent2>
      <a:accent3>
        <a:srgbClr val="7D4E5B"/>
      </a:accent3>
      <a:accent4>
        <a:srgbClr val="FF6F4C"/>
      </a:accent4>
      <a:accent5>
        <a:srgbClr val="FF9940"/>
      </a:accent5>
      <a:accent6>
        <a:srgbClr val="91AE4F"/>
      </a:accent6>
      <a:hlink>
        <a:srgbClr val="169B62"/>
      </a:hlink>
      <a:folHlink>
        <a:srgbClr val="A26959"/>
      </a:folHlink>
    </a:clrScheme>
    <a:fontScheme name="ADEME_perso">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ulien.ruaro@ademe.fr"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hyperlink" Target="mailto:julien.ruaro@ademe.fr"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C36A-307F-4C13-9BF8-0852CAD72A32}">
  <sheetPr>
    <tabColor rgb="FFFF0000"/>
  </sheetPr>
  <dimension ref="A2:L60"/>
  <sheetViews>
    <sheetView showGridLines="0" zoomScaleNormal="100" workbookViewId="0">
      <selection activeCell="A13" sqref="A13:L13"/>
    </sheetView>
  </sheetViews>
  <sheetFormatPr baseColWidth="10" defaultColWidth="10.84375" defaultRowHeight="14.5" x14ac:dyDescent="0.35"/>
  <cols>
    <col min="1" max="1" width="26.07421875" style="1" customWidth="1"/>
    <col min="2" max="2" width="10.84375" style="1"/>
    <col min="3" max="3" width="15.84375" style="1" customWidth="1"/>
    <col min="4" max="6" width="13.23046875" style="1" customWidth="1"/>
    <col min="7" max="16384" width="10.84375" style="1"/>
  </cols>
  <sheetData>
    <row r="2" spans="1:12" x14ac:dyDescent="0.35">
      <c r="A2" s="1" t="s">
        <v>79</v>
      </c>
    </row>
    <row r="7" spans="1:12" x14ac:dyDescent="0.35">
      <c r="A7" s="115" t="s">
        <v>78</v>
      </c>
      <c r="B7" s="115"/>
      <c r="C7" s="115"/>
      <c r="D7" s="115"/>
      <c r="E7" s="115"/>
      <c r="F7" s="115"/>
      <c r="G7" s="115"/>
      <c r="H7" s="115"/>
      <c r="I7" s="115"/>
      <c r="J7" s="115"/>
      <c r="K7" s="115"/>
      <c r="L7" s="115"/>
    </row>
    <row r="8" spans="1:12" x14ac:dyDescent="0.35">
      <c r="A8" s="115"/>
      <c r="B8" s="115"/>
      <c r="C8" s="115"/>
      <c r="D8" s="115"/>
      <c r="E8" s="115"/>
      <c r="F8" s="115"/>
      <c r="G8" s="115"/>
      <c r="H8" s="115"/>
      <c r="I8" s="115"/>
      <c r="J8" s="115"/>
      <c r="K8" s="115"/>
      <c r="L8" s="115"/>
    </row>
    <row r="10" spans="1:12" s="84" customFormat="1" x14ac:dyDescent="0.35">
      <c r="A10" s="93" t="s">
        <v>455</v>
      </c>
      <c r="B10" s="93"/>
      <c r="C10" s="93"/>
      <c r="D10" s="93"/>
      <c r="E10" s="93"/>
      <c r="F10" s="93"/>
      <c r="G10" s="93"/>
      <c r="H10" s="93"/>
      <c r="I10" s="93"/>
      <c r="J10" s="93"/>
      <c r="K10" s="93"/>
      <c r="L10" s="93"/>
    </row>
    <row r="11" spans="1:12" s="84" customFormat="1" x14ac:dyDescent="0.35"/>
    <row r="12" spans="1:12" x14ac:dyDescent="0.35">
      <c r="A12" s="84" t="s">
        <v>80</v>
      </c>
    </row>
    <row r="13" spans="1:12" ht="69.650000000000006" customHeight="1" x14ac:dyDescent="0.35">
      <c r="A13" s="116" t="s">
        <v>108</v>
      </c>
      <c r="B13" s="116"/>
      <c r="C13" s="116"/>
      <c r="D13" s="116"/>
      <c r="E13" s="116"/>
      <c r="F13" s="116"/>
      <c r="G13" s="116"/>
      <c r="H13" s="116"/>
      <c r="I13" s="116"/>
      <c r="J13" s="116"/>
      <c r="K13" s="116"/>
      <c r="L13" s="116"/>
    </row>
    <row r="15" spans="1:12" x14ac:dyDescent="0.35">
      <c r="A15" s="84" t="s">
        <v>81</v>
      </c>
    </row>
    <row r="16" spans="1:12" ht="167.5" customHeight="1" x14ac:dyDescent="0.35">
      <c r="A16" s="116" t="s">
        <v>109</v>
      </c>
      <c r="B16" s="116"/>
      <c r="C16" s="116"/>
      <c r="D16" s="116"/>
      <c r="E16" s="116"/>
      <c r="F16" s="116"/>
      <c r="G16" s="116"/>
      <c r="H16" s="116"/>
      <c r="I16" s="116"/>
      <c r="J16" s="116"/>
      <c r="K16" s="116"/>
      <c r="L16" s="116"/>
    </row>
    <row r="18" spans="1:7" ht="25.75" customHeight="1" x14ac:dyDescent="0.35">
      <c r="A18" s="89" t="s">
        <v>93</v>
      </c>
    </row>
    <row r="19" spans="1:7" x14ac:dyDescent="0.35">
      <c r="C19" s="86">
        <v>2023</v>
      </c>
      <c r="D19" s="86">
        <v>2022</v>
      </c>
      <c r="E19" s="86">
        <v>2021</v>
      </c>
      <c r="F19" s="86">
        <v>2020</v>
      </c>
    </row>
    <row r="20" spans="1:7" x14ac:dyDescent="0.35">
      <c r="A20" s="117" t="s">
        <v>87</v>
      </c>
      <c r="B20" s="117"/>
      <c r="C20" s="87">
        <v>324</v>
      </c>
      <c r="D20" s="87">
        <v>295</v>
      </c>
      <c r="E20" s="87">
        <v>262</v>
      </c>
      <c r="F20" s="87">
        <v>213</v>
      </c>
    </row>
    <row r="21" spans="1:7" ht="16.75" customHeight="1" x14ac:dyDescent="0.35">
      <c r="A21" s="117" t="s">
        <v>88</v>
      </c>
      <c r="B21" s="117"/>
      <c r="C21" s="87">
        <v>276</v>
      </c>
      <c r="D21" s="87">
        <v>243</v>
      </c>
      <c r="E21" s="87">
        <v>227</v>
      </c>
      <c r="F21" s="87">
        <v>175</v>
      </c>
    </row>
    <row r="22" spans="1:7" ht="16.75" customHeight="1" x14ac:dyDescent="0.35">
      <c r="A22" s="117" t="s">
        <v>89</v>
      </c>
      <c r="B22" s="117"/>
      <c r="C22" s="87">
        <v>29</v>
      </c>
      <c r="D22" s="87">
        <v>42</v>
      </c>
      <c r="E22" s="87">
        <v>30</v>
      </c>
      <c r="F22" s="87">
        <v>35</v>
      </c>
    </row>
    <row r="23" spans="1:7" ht="16.75" customHeight="1" x14ac:dyDescent="0.35">
      <c r="A23" s="117" t="s">
        <v>90</v>
      </c>
      <c r="B23" s="117"/>
      <c r="C23" s="87">
        <v>305</v>
      </c>
      <c r="D23" s="87">
        <v>285</v>
      </c>
      <c r="E23" s="87">
        <v>257</v>
      </c>
      <c r="F23" s="87">
        <v>210</v>
      </c>
    </row>
    <row r="24" spans="1:7" ht="16.75" customHeight="1" x14ac:dyDescent="0.35">
      <c r="A24" s="117" t="s">
        <v>91</v>
      </c>
      <c r="B24" s="117"/>
      <c r="C24" s="87">
        <v>19</v>
      </c>
      <c r="D24" s="87">
        <v>10</v>
      </c>
      <c r="E24" s="87">
        <v>5</v>
      </c>
      <c r="F24" s="87">
        <v>3</v>
      </c>
    </row>
    <row r="25" spans="1:7" ht="16.75" customHeight="1" x14ac:dyDescent="0.35">
      <c r="A25" s="117" t="s">
        <v>92</v>
      </c>
      <c r="B25" s="117"/>
      <c r="C25" s="88">
        <v>0.94</v>
      </c>
      <c r="D25" s="88">
        <v>0.97</v>
      </c>
      <c r="E25" s="88">
        <v>0.98</v>
      </c>
      <c r="F25" s="88">
        <v>0.99</v>
      </c>
    </row>
    <row r="27" spans="1:7" ht="24.65" customHeight="1" x14ac:dyDescent="0.35">
      <c r="A27" s="89" t="s">
        <v>107</v>
      </c>
    </row>
    <row r="28" spans="1:7" x14ac:dyDescent="0.35">
      <c r="C28" s="119" t="s">
        <v>94</v>
      </c>
      <c r="D28" s="120" t="s">
        <v>95</v>
      </c>
      <c r="E28" s="120" t="s">
        <v>96</v>
      </c>
      <c r="F28" s="120" t="s">
        <v>97</v>
      </c>
    </row>
    <row r="29" spans="1:7" x14ac:dyDescent="0.35">
      <c r="C29" s="119"/>
      <c r="D29" s="120">
        <v>2023</v>
      </c>
      <c r="E29" s="120"/>
      <c r="F29" s="120"/>
    </row>
    <row r="30" spans="1:7" x14ac:dyDescent="0.35">
      <c r="A30" s="121" t="s">
        <v>98</v>
      </c>
      <c r="B30" s="121"/>
      <c r="C30" s="91">
        <v>275</v>
      </c>
      <c r="D30" s="87">
        <v>231</v>
      </c>
      <c r="E30" s="87">
        <v>28</v>
      </c>
      <c r="F30" s="87">
        <v>16</v>
      </c>
      <c r="G30" s="90" t="s">
        <v>99</v>
      </c>
    </row>
    <row r="31" spans="1:7" x14ac:dyDescent="0.35">
      <c r="A31" s="122" t="s">
        <v>100</v>
      </c>
      <c r="B31" s="122"/>
      <c r="C31" s="91">
        <v>29</v>
      </c>
      <c r="D31" s="87">
        <v>25</v>
      </c>
      <c r="E31" s="87">
        <v>1</v>
      </c>
      <c r="F31" s="87">
        <v>3</v>
      </c>
      <c r="G31" s="90" t="s">
        <v>101</v>
      </c>
    </row>
    <row r="32" spans="1:7" x14ac:dyDescent="0.35">
      <c r="A32" s="123" t="s">
        <v>102</v>
      </c>
      <c r="B32" s="123"/>
      <c r="C32" s="91">
        <v>13</v>
      </c>
      <c r="D32" s="87">
        <v>13</v>
      </c>
      <c r="E32" s="87" t="s">
        <v>43</v>
      </c>
      <c r="F32" s="87" t="s">
        <v>43</v>
      </c>
      <c r="G32" s="90" t="s">
        <v>103</v>
      </c>
    </row>
    <row r="33" spans="1:7" x14ac:dyDescent="0.35">
      <c r="A33" s="124" t="s">
        <v>104</v>
      </c>
      <c r="B33" s="124"/>
      <c r="C33" s="91">
        <v>5</v>
      </c>
      <c r="D33" s="87">
        <v>5</v>
      </c>
      <c r="E33" s="87" t="s">
        <v>43</v>
      </c>
      <c r="F33" s="87" t="s">
        <v>43</v>
      </c>
      <c r="G33" s="90" t="s">
        <v>103</v>
      </c>
    </row>
    <row r="34" spans="1:7" x14ac:dyDescent="0.35">
      <c r="A34" s="125" t="s">
        <v>105</v>
      </c>
      <c r="B34" s="125"/>
      <c r="C34" s="91">
        <v>2</v>
      </c>
      <c r="D34" s="87">
        <v>2</v>
      </c>
      <c r="E34" s="87" t="s">
        <v>43</v>
      </c>
      <c r="F34" s="87" t="s">
        <v>43</v>
      </c>
      <c r="G34" s="90" t="s">
        <v>103</v>
      </c>
    </row>
    <row r="35" spans="1:7" x14ac:dyDescent="0.35">
      <c r="A35" s="118" t="s">
        <v>11</v>
      </c>
      <c r="B35" s="118"/>
      <c r="C35" s="92">
        <v>324</v>
      </c>
      <c r="D35" s="92">
        <v>276</v>
      </c>
      <c r="E35" s="92">
        <v>29</v>
      </c>
      <c r="F35" s="92">
        <v>19</v>
      </c>
      <c r="G35" s="90" t="s">
        <v>106</v>
      </c>
    </row>
    <row r="58" spans="1:2" x14ac:dyDescent="0.35">
      <c r="A58" s="1" t="s">
        <v>86</v>
      </c>
    </row>
    <row r="59" spans="1:2" x14ac:dyDescent="0.35">
      <c r="A59" s="84" t="s">
        <v>82</v>
      </c>
    </row>
    <row r="60" spans="1:2" x14ac:dyDescent="0.35">
      <c r="A60" s="84" t="s">
        <v>83</v>
      </c>
      <c r="B60" s="85" t="s">
        <v>84</v>
      </c>
    </row>
  </sheetData>
  <mergeCells count="19">
    <mergeCell ref="E28:E29"/>
    <mergeCell ref="F28:F29"/>
    <mergeCell ref="A32:B32"/>
    <mergeCell ref="A33:B33"/>
    <mergeCell ref="A34:B34"/>
    <mergeCell ref="A35:B35"/>
    <mergeCell ref="C28:C29"/>
    <mergeCell ref="D28:D29"/>
    <mergeCell ref="A22:B22"/>
    <mergeCell ref="A23:B23"/>
    <mergeCell ref="A24:B24"/>
    <mergeCell ref="A25:B25"/>
    <mergeCell ref="A30:B30"/>
    <mergeCell ref="A31:B31"/>
    <mergeCell ref="A7:L8"/>
    <mergeCell ref="A13:L13"/>
    <mergeCell ref="A16:L16"/>
    <mergeCell ref="A20:B20"/>
    <mergeCell ref="A21:B21"/>
  </mergeCells>
  <hyperlinks>
    <hyperlink ref="B60" r:id="rId1" xr:uid="{B946E41C-14CB-41B0-A690-9553DF22986A}"/>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FA3D5-26F2-4CE0-A7FC-BD600565CD22}">
  <sheetPr>
    <tabColor theme="4" tint="0.59999389629810485"/>
  </sheetPr>
  <dimension ref="A1:BG201"/>
  <sheetViews>
    <sheetView showGridLines="0" zoomScale="85" zoomScaleNormal="85" workbookViewId="0"/>
  </sheetViews>
  <sheetFormatPr baseColWidth="10" defaultColWidth="10.07421875" defaultRowHeight="11.5" x14ac:dyDescent="0.5"/>
  <cols>
    <col min="1" max="1" width="28" style="3" customWidth="1"/>
    <col min="2" max="2" width="15.07421875" style="3" customWidth="1"/>
    <col min="3" max="3" width="10.53515625" style="3" customWidth="1"/>
    <col min="4" max="4" width="21.3046875" style="3" customWidth="1"/>
    <col min="5" max="5" width="15.4609375" style="3" customWidth="1"/>
    <col min="6" max="7" width="11.84375" style="3" customWidth="1"/>
    <col min="8" max="8" width="3.69140625" style="3" bestFit="1" customWidth="1"/>
    <col min="9" max="9" width="17.4609375" style="3" customWidth="1"/>
    <col min="10" max="10" width="12.07421875" style="3" customWidth="1"/>
    <col min="11" max="11" width="12.3046875" style="3" customWidth="1"/>
    <col min="12" max="12" width="12.53515625" style="3" customWidth="1"/>
    <col min="13" max="13" width="10.84375" style="3" customWidth="1"/>
    <col min="14" max="14" width="4.84375" style="3" bestFit="1" customWidth="1"/>
    <col min="15" max="15" width="7.07421875" style="3" bestFit="1" customWidth="1"/>
    <col min="16" max="21" width="4.84375" style="3" bestFit="1" customWidth="1"/>
    <col min="22" max="22" width="6" style="3" bestFit="1" customWidth="1"/>
    <col min="23" max="29" width="4.84375" style="3" bestFit="1" customWidth="1"/>
    <col min="30" max="30" width="6" style="3" bestFit="1" customWidth="1"/>
    <col min="31" max="36" width="4.84375" style="3" bestFit="1" customWidth="1"/>
    <col min="37" max="37" width="6" style="3" bestFit="1" customWidth="1"/>
    <col min="38" max="41" width="4.84375" style="3" bestFit="1" customWidth="1"/>
    <col min="42" max="42" width="6" style="3" bestFit="1" customWidth="1"/>
    <col min="43" max="51" width="4.84375" style="3" bestFit="1" customWidth="1"/>
    <col min="52" max="52" width="6" style="3" bestFit="1" customWidth="1"/>
    <col min="53" max="58" width="4.84375" style="3" bestFit="1" customWidth="1"/>
    <col min="59" max="59" width="13.23046875" style="3" bestFit="1" customWidth="1"/>
    <col min="60" max="16384" width="10.07421875" style="3"/>
  </cols>
  <sheetData>
    <row r="1" spans="1:10" ht="25" x14ac:dyDescent="0.5">
      <c r="A1" s="59" t="s">
        <v>46</v>
      </c>
      <c r="B1" s="2"/>
    </row>
    <row r="2" spans="1:10" ht="12.65" customHeight="1" x14ac:dyDescent="0.5"/>
    <row r="3" spans="1:10" s="58" customFormat="1" ht="14" x14ac:dyDescent="0.5">
      <c r="A3" s="58" t="s">
        <v>1</v>
      </c>
    </row>
    <row r="4" spans="1:10" ht="25.4" customHeight="1" x14ac:dyDescent="0.5">
      <c r="A4" s="4" t="s">
        <v>2</v>
      </c>
      <c r="B4" s="60">
        <v>38</v>
      </c>
      <c r="C4" s="5"/>
      <c r="D4" s="53"/>
      <c r="E4" s="57" t="s">
        <v>3</v>
      </c>
      <c r="F4" s="57" t="s">
        <v>4</v>
      </c>
      <c r="G4" s="57" t="s">
        <v>5</v>
      </c>
    </row>
    <row r="5" spans="1:10" ht="23" x14ac:dyDescent="0.5">
      <c r="A5" s="6" t="s">
        <v>6</v>
      </c>
      <c r="B5" s="16">
        <v>3</v>
      </c>
      <c r="C5" s="5"/>
      <c r="D5" s="54" t="s">
        <v>7</v>
      </c>
      <c r="E5" s="55">
        <v>35</v>
      </c>
      <c r="F5" s="55">
        <v>33</v>
      </c>
      <c r="G5" s="55">
        <v>33</v>
      </c>
    </row>
    <row r="6" spans="1:10" ht="23" x14ac:dyDescent="0.5">
      <c r="A6" s="6"/>
      <c r="B6" s="16"/>
      <c r="C6" s="7"/>
      <c r="D6" s="54" t="s">
        <v>8</v>
      </c>
      <c r="E6" s="55">
        <v>3</v>
      </c>
      <c r="F6" s="55">
        <v>3</v>
      </c>
      <c r="G6" s="55">
        <v>3</v>
      </c>
    </row>
    <row r="7" spans="1:10" ht="25.75" customHeight="1" x14ac:dyDescent="0.5">
      <c r="A7" s="4" t="s">
        <v>9</v>
      </c>
      <c r="B7" s="60">
        <v>36</v>
      </c>
      <c r="C7" s="5"/>
      <c r="D7" s="54" t="s">
        <v>10</v>
      </c>
      <c r="E7" s="55">
        <v>0</v>
      </c>
      <c r="F7" s="55">
        <v>0</v>
      </c>
      <c r="G7" s="55">
        <v>1</v>
      </c>
    </row>
    <row r="8" spans="1:10" ht="12.65" customHeight="1" x14ac:dyDescent="0.5">
      <c r="A8" s="6" t="s">
        <v>6</v>
      </c>
      <c r="B8" s="16">
        <v>3</v>
      </c>
      <c r="C8" s="5"/>
      <c r="D8" s="8" t="s">
        <v>11</v>
      </c>
      <c r="E8" s="56">
        <f>SUM(E5:E7)</f>
        <v>38</v>
      </c>
      <c r="F8" s="56">
        <f t="shared" ref="F8:G8" si="0">SUM(F5:F7)</f>
        <v>36</v>
      </c>
      <c r="G8" s="56">
        <f t="shared" si="0"/>
        <v>37</v>
      </c>
    </row>
    <row r="9" spans="1:10" ht="12.65" customHeight="1" x14ac:dyDescent="0.5">
      <c r="A9" s="6"/>
      <c r="B9" s="16"/>
      <c r="C9" s="5"/>
    </row>
    <row r="10" spans="1:10" ht="12.65" customHeight="1" x14ac:dyDescent="0.5">
      <c r="A10" s="52" t="s">
        <v>12</v>
      </c>
      <c r="B10" s="61">
        <v>1</v>
      </c>
      <c r="C10" s="5"/>
    </row>
    <row r="11" spans="1:10" ht="12.65" customHeight="1" x14ac:dyDescent="0.5">
      <c r="A11" s="8" t="s">
        <v>13</v>
      </c>
      <c r="B11" s="62">
        <f>SUM(B7,B10)</f>
        <v>37</v>
      </c>
    </row>
    <row r="12" spans="1:10" ht="12.65" customHeight="1" x14ac:dyDescent="0.5"/>
    <row r="13" spans="1:10" s="58" customFormat="1" ht="14" x14ac:dyDescent="0.5">
      <c r="A13" s="58" t="s">
        <v>14</v>
      </c>
    </row>
    <row r="14" spans="1:10" ht="12.65" customHeight="1" x14ac:dyDescent="0.5">
      <c r="A14" s="11" t="s">
        <v>15</v>
      </c>
      <c r="B14" s="12">
        <f>SUM(B15:B19)</f>
        <v>2</v>
      </c>
      <c r="D14" s="13" t="s">
        <v>16</v>
      </c>
      <c r="E14" s="16">
        <f>SUM(B15,B21,B27)</f>
        <v>24</v>
      </c>
      <c r="F14" s="15">
        <f>E14/$E$19</f>
        <v>0.64864864864864868</v>
      </c>
      <c r="H14" s="128" t="s">
        <v>17</v>
      </c>
      <c r="I14" s="11" t="s">
        <v>15</v>
      </c>
      <c r="J14" s="12">
        <f>SUM(J15:J19)</f>
        <v>0</v>
      </c>
    </row>
    <row r="15" spans="1:10" ht="12.65" customHeight="1" x14ac:dyDescent="0.5">
      <c r="A15" s="14" t="s">
        <v>16</v>
      </c>
      <c r="B15" s="16">
        <v>0</v>
      </c>
      <c r="D15" s="13" t="s">
        <v>18</v>
      </c>
      <c r="E15" s="16">
        <f t="shared" ref="E15:E18" si="1">SUM(B16,B22,B28)</f>
        <v>6</v>
      </c>
      <c r="F15" s="15">
        <f t="shared" ref="F15:F18" si="2">E15/$E$19</f>
        <v>0.16216216216216217</v>
      </c>
      <c r="H15" s="128"/>
      <c r="I15" s="14" t="s">
        <v>16</v>
      </c>
      <c r="J15" s="16">
        <v>0</v>
      </c>
    </row>
    <row r="16" spans="1:10" ht="12.65" customHeight="1" x14ac:dyDescent="0.5">
      <c r="A16" s="14" t="s">
        <v>18</v>
      </c>
      <c r="B16" s="16">
        <v>0</v>
      </c>
      <c r="D16" s="13" t="s">
        <v>19</v>
      </c>
      <c r="E16" s="16">
        <f t="shared" si="1"/>
        <v>0</v>
      </c>
      <c r="F16" s="15">
        <f t="shared" si="2"/>
        <v>0</v>
      </c>
      <c r="H16" s="128"/>
      <c r="I16" s="14" t="s">
        <v>18</v>
      </c>
      <c r="J16" s="16">
        <v>0</v>
      </c>
    </row>
    <row r="17" spans="1:10" ht="12.65" customHeight="1" x14ac:dyDescent="0.5">
      <c r="A17" s="14" t="s">
        <v>19</v>
      </c>
      <c r="B17" s="16">
        <v>0</v>
      </c>
      <c r="D17" s="13" t="s">
        <v>20</v>
      </c>
      <c r="E17" s="16">
        <f t="shared" si="1"/>
        <v>3</v>
      </c>
      <c r="F17" s="15">
        <f t="shared" si="2"/>
        <v>8.1081081081081086E-2</v>
      </c>
      <c r="H17" s="128"/>
      <c r="I17" s="14" t="s">
        <v>19</v>
      </c>
      <c r="J17" s="16">
        <v>0</v>
      </c>
    </row>
    <row r="18" spans="1:10" ht="12.65" customHeight="1" x14ac:dyDescent="0.5">
      <c r="A18" s="14" t="s">
        <v>20</v>
      </c>
      <c r="B18" s="16">
        <v>2</v>
      </c>
      <c r="D18" s="13" t="s">
        <v>21</v>
      </c>
      <c r="E18" s="16">
        <f t="shared" si="1"/>
        <v>4</v>
      </c>
      <c r="F18" s="15">
        <f t="shared" si="2"/>
        <v>0.10810810810810811</v>
      </c>
      <c r="H18" s="128"/>
      <c r="I18" s="14" t="s">
        <v>20</v>
      </c>
      <c r="J18" s="16">
        <v>0</v>
      </c>
    </row>
    <row r="19" spans="1:10" ht="12.65" customHeight="1" x14ac:dyDescent="0.5">
      <c r="A19" s="14" t="s">
        <v>21</v>
      </c>
      <c r="B19" s="16">
        <v>0</v>
      </c>
      <c r="D19" s="8" t="s">
        <v>22</v>
      </c>
      <c r="E19" s="62">
        <f>SUM(E14:E18)</f>
        <v>37</v>
      </c>
      <c r="F19" s="63"/>
      <c r="H19" s="128"/>
      <c r="I19" s="14" t="s">
        <v>21</v>
      </c>
      <c r="J19" s="16">
        <v>0</v>
      </c>
    </row>
    <row r="20" spans="1:10" ht="12.65" customHeight="1" x14ac:dyDescent="0.5">
      <c r="A20" s="11" t="s">
        <v>23</v>
      </c>
      <c r="B20" s="12">
        <f>SUM(B21:B25)</f>
        <v>21</v>
      </c>
      <c r="D20" s="10"/>
      <c r="E20" s="63"/>
      <c r="F20" s="63"/>
      <c r="H20" s="128"/>
      <c r="I20" s="11" t="s">
        <v>23</v>
      </c>
      <c r="J20" s="12">
        <f>SUM(J21:J25)</f>
        <v>2</v>
      </c>
    </row>
    <row r="21" spans="1:10" ht="12.65" customHeight="1" x14ac:dyDescent="0.5">
      <c r="A21" s="14" t="s">
        <v>16</v>
      </c>
      <c r="B21" s="16">
        <v>18</v>
      </c>
      <c r="D21" s="10"/>
      <c r="E21" s="63"/>
      <c r="F21" s="63"/>
      <c r="H21" s="128"/>
      <c r="I21" s="14" t="s">
        <v>16</v>
      </c>
      <c r="J21" s="16">
        <v>2</v>
      </c>
    </row>
    <row r="22" spans="1:10" ht="12.65" customHeight="1" x14ac:dyDescent="0.5">
      <c r="A22" s="14" t="s">
        <v>18</v>
      </c>
      <c r="B22" s="16">
        <v>0</v>
      </c>
      <c r="D22" s="13" t="s">
        <v>15</v>
      </c>
      <c r="E22" s="16">
        <f>B14</f>
        <v>2</v>
      </c>
      <c r="F22" s="15">
        <f>E22/$E$25</f>
        <v>5.4054054054054057E-2</v>
      </c>
      <c r="H22" s="128"/>
      <c r="I22" s="14" t="s">
        <v>18</v>
      </c>
      <c r="J22" s="16">
        <v>0</v>
      </c>
    </row>
    <row r="23" spans="1:10" ht="12.65" customHeight="1" x14ac:dyDescent="0.5">
      <c r="A23" s="14" t="s">
        <v>19</v>
      </c>
      <c r="B23" s="16">
        <v>0</v>
      </c>
      <c r="D23" s="13" t="s">
        <v>23</v>
      </c>
      <c r="E23" s="16">
        <f>B20</f>
        <v>21</v>
      </c>
      <c r="F23" s="15">
        <v>0.5957446808510638</v>
      </c>
      <c r="H23" s="128"/>
      <c r="I23" s="14" t="s">
        <v>19</v>
      </c>
      <c r="J23" s="16">
        <v>0</v>
      </c>
    </row>
    <row r="24" spans="1:10" ht="12.65" customHeight="1" x14ac:dyDescent="0.5">
      <c r="A24" s="14" t="s">
        <v>20</v>
      </c>
      <c r="B24" s="16">
        <v>1</v>
      </c>
      <c r="D24" s="13" t="s">
        <v>24</v>
      </c>
      <c r="E24" s="16">
        <f>B26</f>
        <v>14</v>
      </c>
      <c r="F24" s="15">
        <v>0.38297872340425532</v>
      </c>
      <c r="H24" s="128"/>
      <c r="I24" s="14" t="s">
        <v>20</v>
      </c>
      <c r="J24" s="16">
        <v>0</v>
      </c>
    </row>
    <row r="25" spans="1:10" ht="12.65" customHeight="1" x14ac:dyDescent="0.5">
      <c r="A25" s="14" t="s">
        <v>21</v>
      </c>
      <c r="B25" s="16">
        <v>2</v>
      </c>
      <c r="D25" s="8" t="s">
        <v>22</v>
      </c>
      <c r="E25" s="62">
        <f>SUM(E22:E24)</f>
        <v>37</v>
      </c>
      <c r="F25" s="63"/>
      <c r="H25" s="128"/>
      <c r="I25" s="14" t="s">
        <v>21</v>
      </c>
      <c r="J25" s="16">
        <v>0</v>
      </c>
    </row>
    <row r="26" spans="1:10" ht="12.65" customHeight="1" x14ac:dyDescent="0.5">
      <c r="A26" s="11" t="s">
        <v>24</v>
      </c>
      <c r="B26" s="12">
        <f>SUM(B27:B31)</f>
        <v>14</v>
      </c>
      <c r="F26" s="63"/>
      <c r="H26" s="128"/>
      <c r="I26" s="11" t="s">
        <v>24</v>
      </c>
      <c r="J26" s="12">
        <f>SUM(J27:J31)</f>
        <v>1</v>
      </c>
    </row>
    <row r="27" spans="1:10" ht="12.65" customHeight="1" x14ac:dyDescent="0.5">
      <c r="A27" s="14" t="s">
        <v>16</v>
      </c>
      <c r="B27" s="16">
        <v>6</v>
      </c>
      <c r="D27" s="10"/>
      <c r="E27" s="18"/>
      <c r="H27" s="128"/>
      <c r="I27" s="14" t="s">
        <v>16</v>
      </c>
      <c r="J27" s="16">
        <v>0</v>
      </c>
    </row>
    <row r="28" spans="1:10" ht="12.65" customHeight="1" x14ac:dyDescent="0.5">
      <c r="A28" s="14" t="s">
        <v>18</v>
      </c>
      <c r="B28" s="16">
        <v>6</v>
      </c>
      <c r="H28" s="128"/>
      <c r="I28" s="14" t="s">
        <v>18</v>
      </c>
      <c r="J28" s="16">
        <v>1</v>
      </c>
    </row>
    <row r="29" spans="1:10" ht="12.65" customHeight="1" x14ac:dyDescent="0.5">
      <c r="A29" s="14" t="s">
        <v>19</v>
      </c>
      <c r="B29" s="16">
        <v>0</v>
      </c>
      <c r="H29" s="128"/>
      <c r="I29" s="14" t="s">
        <v>19</v>
      </c>
      <c r="J29" s="16">
        <v>0</v>
      </c>
    </row>
    <row r="30" spans="1:10" ht="12.65" customHeight="1" x14ac:dyDescent="0.5">
      <c r="A30" s="14" t="s">
        <v>20</v>
      </c>
      <c r="B30" s="16">
        <v>0</v>
      </c>
      <c r="H30" s="128"/>
      <c r="I30" s="14" t="s">
        <v>20</v>
      </c>
      <c r="J30" s="16">
        <v>0</v>
      </c>
    </row>
    <row r="31" spans="1:10" ht="12.65" customHeight="1" x14ac:dyDescent="0.5">
      <c r="A31" s="14" t="s">
        <v>21</v>
      </c>
      <c r="B31" s="16">
        <v>2</v>
      </c>
      <c r="H31" s="128"/>
      <c r="I31" s="14" t="s">
        <v>21</v>
      </c>
      <c r="J31" s="16">
        <v>0</v>
      </c>
    </row>
    <row r="32" spans="1:10" ht="12.65" customHeight="1" x14ac:dyDescent="0.5">
      <c r="A32" s="8" t="s">
        <v>11</v>
      </c>
      <c r="B32" s="62">
        <f>SUM(B14,B20,B26)</f>
        <v>37</v>
      </c>
      <c r="I32" s="8" t="s">
        <v>11</v>
      </c>
      <c r="J32" s="62">
        <f>SUM(J26,J20,J14)</f>
        <v>3</v>
      </c>
    </row>
    <row r="34" spans="1:13" ht="14" x14ac:dyDescent="0.3">
      <c r="B34" s="19"/>
      <c r="C34" s="20" t="s">
        <v>25</v>
      </c>
      <c r="D34" s="20" t="s">
        <v>26</v>
      </c>
      <c r="E34" s="20" t="s">
        <v>19</v>
      </c>
      <c r="F34" s="20" t="s">
        <v>20</v>
      </c>
      <c r="G34" s="20" t="s">
        <v>21</v>
      </c>
      <c r="H34" s="62" t="s">
        <v>11</v>
      </c>
    </row>
    <row r="35" spans="1:13" x14ac:dyDescent="0.5">
      <c r="B35" s="21" t="s">
        <v>27</v>
      </c>
      <c r="C35" s="16">
        <v>4</v>
      </c>
      <c r="D35" s="16">
        <v>0</v>
      </c>
      <c r="E35" s="16">
        <v>0</v>
      </c>
      <c r="F35" s="16">
        <v>3</v>
      </c>
      <c r="G35" s="16">
        <v>4</v>
      </c>
      <c r="H35" s="62">
        <f>SUM(C35:G35)</f>
        <v>11</v>
      </c>
    </row>
    <row r="36" spans="1:13" ht="12.65" customHeight="1" x14ac:dyDescent="0.5">
      <c r="B36" s="21" t="s">
        <v>28</v>
      </c>
      <c r="C36" s="16">
        <v>2</v>
      </c>
      <c r="D36" s="16">
        <v>1</v>
      </c>
      <c r="E36" s="16">
        <v>0</v>
      </c>
      <c r="F36" s="16">
        <v>0</v>
      </c>
      <c r="G36" s="16">
        <v>0</v>
      </c>
      <c r="H36" s="62">
        <f t="shared" ref="H36:H37" si="3">SUM(C36:G36)</f>
        <v>3</v>
      </c>
    </row>
    <row r="37" spans="1:13" ht="12.65" customHeight="1" x14ac:dyDescent="0.5">
      <c r="B37" s="21" t="s">
        <v>29</v>
      </c>
      <c r="C37" s="16">
        <v>9</v>
      </c>
      <c r="D37" s="16">
        <v>3</v>
      </c>
      <c r="E37" s="16">
        <v>0</v>
      </c>
      <c r="F37" s="16">
        <v>0</v>
      </c>
      <c r="G37" s="16">
        <v>0</v>
      </c>
      <c r="H37" s="62">
        <f t="shared" si="3"/>
        <v>12</v>
      </c>
    </row>
    <row r="38" spans="1:13" ht="12.65" customHeight="1" x14ac:dyDescent="0.5">
      <c r="B38" s="21" t="s">
        <v>30</v>
      </c>
      <c r="C38" s="16">
        <v>7</v>
      </c>
      <c r="D38" s="16">
        <v>1</v>
      </c>
      <c r="E38" s="16">
        <v>0</v>
      </c>
      <c r="F38" s="16">
        <v>0</v>
      </c>
      <c r="G38" s="16">
        <v>0</v>
      </c>
      <c r="H38" s="62">
        <f>SUM(C38:G38)</f>
        <v>8</v>
      </c>
    </row>
    <row r="39" spans="1:13" ht="12.65" customHeight="1" x14ac:dyDescent="0.5">
      <c r="B39" s="21">
        <v>2023</v>
      </c>
      <c r="C39" s="16">
        <v>2</v>
      </c>
      <c r="D39" s="16">
        <v>1</v>
      </c>
      <c r="E39" s="16">
        <v>0</v>
      </c>
      <c r="F39" s="16">
        <v>0</v>
      </c>
      <c r="G39" s="16">
        <v>0</v>
      </c>
      <c r="H39" s="62">
        <f>SUM(C39:G39)</f>
        <v>3</v>
      </c>
    </row>
    <row r="40" spans="1:13" ht="12.65" customHeight="1" x14ac:dyDescent="0.3">
      <c r="B40" s="56" t="s">
        <v>11</v>
      </c>
      <c r="C40" s="62">
        <f>SUM(C35:C39)</f>
        <v>24</v>
      </c>
      <c r="D40" s="62">
        <f t="shared" ref="D40:G40" si="4">SUM(D35:D39)</f>
        <v>6</v>
      </c>
      <c r="E40" s="62">
        <f t="shared" si="4"/>
        <v>0</v>
      </c>
      <c r="F40" s="62">
        <f t="shared" si="4"/>
        <v>3</v>
      </c>
      <c r="G40" s="62">
        <f t="shared" si="4"/>
        <v>4</v>
      </c>
      <c r="H40" s="19"/>
    </row>
    <row r="41" spans="1:13" ht="12.65" customHeight="1" x14ac:dyDescent="0.5"/>
    <row r="42" spans="1:13" s="80" customFormat="1" ht="15.5" x14ac:dyDescent="0.5">
      <c r="A42" s="80" t="s">
        <v>31</v>
      </c>
    </row>
    <row r="43" spans="1:13" s="58" customFormat="1" ht="14" x14ac:dyDescent="0.5">
      <c r="A43" s="58" t="s">
        <v>32</v>
      </c>
    </row>
    <row r="44" spans="1:13" ht="12.65" customHeight="1" x14ac:dyDescent="0.5">
      <c r="A44" s="13" t="s">
        <v>25</v>
      </c>
      <c r="B44" s="22">
        <v>377594</v>
      </c>
      <c r="C44" s="23"/>
      <c r="I44" s="13" t="s">
        <v>33</v>
      </c>
      <c r="J44" s="22">
        <f>SUM(E54,E61,E68,E75,E82)</f>
        <v>48531.360000000001</v>
      </c>
      <c r="K44" s="24">
        <f>J44/1000</f>
        <v>48.531359999999999</v>
      </c>
      <c r="L44" s="25">
        <f>J44/$J$50</f>
        <v>1.4855926226258214E-2</v>
      </c>
      <c r="M44" s="23"/>
    </row>
    <row r="45" spans="1:13" ht="12.65" customHeight="1" x14ac:dyDescent="0.5">
      <c r="A45" s="13" t="s">
        <v>26</v>
      </c>
      <c r="B45" s="22">
        <v>167666</v>
      </c>
      <c r="C45" s="23"/>
      <c r="I45" s="13" t="s">
        <v>34</v>
      </c>
      <c r="J45" s="22">
        <f>SUM(E55,E62,E69,E76,E83)</f>
        <v>26617</v>
      </c>
      <c r="K45" s="24">
        <f t="shared" ref="K45:K49" si="5">J45/1000</f>
        <v>26.617000000000001</v>
      </c>
      <c r="L45" s="25">
        <f t="shared" ref="L45:L49" si="6">J45/$J$50</f>
        <v>8.1477252721604103E-3</v>
      </c>
      <c r="M45" s="23"/>
    </row>
    <row r="46" spans="1:13" ht="12.65" customHeight="1" x14ac:dyDescent="0.5">
      <c r="A46" s="13" t="s">
        <v>19</v>
      </c>
      <c r="B46" s="22">
        <v>0</v>
      </c>
      <c r="C46" s="23"/>
      <c r="I46" s="13" t="s">
        <v>36</v>
      </c>
      <c r="J46" s="22">
        <f t="shared" ref="J46:J49" si="7">SUM(E56,E63,E70,E77,E84)</f>
        <v>135989</v>
      </c>
      <c r="K46" s="24">
        <f t="shared" si="5"/>
        <v>135.989</v>
      </c>
      <c r="L46" s="25">
        <f t="shared" si="6"/>
        <v>4.1627569299163024E-2</v>
      </c>
      <c r="M46" s="23"/>
    </row>
    <row r="47" spans="1:13" ht="12.65" customHeight="1" x14ac:dyDescent="0.5">
      <c r="A47" s="13" t="s">
        <v>37</v>
      </c>
      <c r="B47" s="22">
        <v>2499364</v>
      </c>
      <c r="C47" s="23"/>
      <c r="I47" s="13" t="s">
        <v>38</v>
      </c>
      <c r="J47" s="22">
        <f t="shared" si="7"/>
        <v>294753</v>
      </c>
      <c r="K47" s="24">
        <f t="shared" si="5"/>
        <v>294.75299999999999</v>
      </c>
      <c r="L47" s="25">
        <f t="shared" si="6"/>
        <v>9.022678991415628E-2</v>
      </c>
      <c r="M47" s="23"/>
    </row>
    <row r="48" spans="1:13" ht="12.65" customHeight="1" x14ac:dyDescent="0.5">
      <c r="A48" s="13" t="s">
        <v>39</v>
      </c>
      <c r="B48" s="22">
        <v>222177.36</v>
      </c>
      <c r="C48" s="23"/>
      <c r="I48" s="13" t="s">
        <v>40</v>
      </c>
      <c r="J48" s="22">
        <f t="shared" si="7"/>
        <v>2569952</v>
      </c>
      <c r="K48" s="24">
        <f t="shared" si="5"/>
        <v>2569.9520000000002</v>
      </c>
      <c r="L48" s="25">
        <f t="shared" si="6"/>
        <v>0.78668756278465612</v>
      </c>
      <c r="M48" s="23"/>
    </row>
    <row r="49" spans="1:13" ht="12.65" customHeight="1" x14ac:dyDescent="0.5">
      <c r="A49" s="9" t="s">
        <v>22</v>
      </c>
      <c r="B49" s="70">
        <f>SUM(B44:B48)</f>
        <v>3266801.36</v>
      </c>
      <c r="I49" s="13" t="s">
        <v>41</v>
      </c>
      <c r="J49" s="22">
        <f t="shared" si="7"/>
        <v>190959</v>
      </c>
      <c r="K49" s="24">
        <f t="shared" si="5"/>
        <v>190.959</v>
      </c>
      <c r="L49" s="25">
        <f t="shared" si="6"/>
        <v>5.8454426503605966E-2</v>
      </c>
      <c r="M49" s="23" t="s">
        <v>35</v>
      </c>
    </row>
    <row r="50" spans="1:13" ht="12.65" customHeight="1" x14ac:dyDescent="0.5">
      <c r="A50" s="10"/>
      <c r="B50" s="27"/>
      <c r="I50" s="65" t="s">
        <v>22</v>
      </c>
      <c r="J50" s="64">
        <f>SUM(J44:J49)</f>
        <v>3266801.36</v>
      </c>
      <c r="K50" s="67">
        <f t="shared" ref="K50:L50" si="8">SUM(K44:K49)</f>
        <v>3266.8013599999999</v>
      </c>
      <c r="L50" s="66">
        <f t="shared" si="8"/>
        <v>1</v>
      </c>
    </row>
    <row r="51" spans="1:13" ht="12.65" customHeight="1" x14ac:dyDescent="0.5"/>
    <row r="52" spans="1:13" ht="12.65" customHeight="1" x14ac:dyDescent="0.5">
      <c r="B52" s="28">
        <v>2020</v>
      </c>
      <c r="C52" s="28">
        <v>2021</v>
      </c>
      <c r="D52" s="28">
        <v>2022</v>
      </c>
      <c r="E52" s="28">
        <v>2023</v>
      </c>
      <c r="F52" s="75" t="s">
        <v>75</v>
      </c>
    </row>
    <row r="53" spans="1:13" ht="12.65" customHeight="1" x14ac:dyDescent="0.5">
      <c r="A53" s="72" t="s">
        <v>25</v>
      </c>
      <c r="B53" s="73">
        <f>SUM(B54:B59)</f>
        <v>179902</v>
      </c>
      <c r="C53" s="73">
        <f t="shared" ref="C53:E53" si="9">SUM(C54:C59)</f>
        <v>270288</v>
      </c>
      <c r="D53" s="73">
        <f t="shared" si="9"/>
        <v>360276</v>
      </c>
      <c r="E53" s="73">
        <f t="shared" si="9"/>
        <v>377594</v>
      </c>
      <c r="F53" s="74">
        <f>E53/$E$88</f>
        <v>0.11558523411414277</v>
      </c>
    </row>
    <row r="54" spans="1:13" ht="12.65" customHeight="1" x14ac:dyDescent="0.5">
      <c r="A54" s="14" t="s">
        <v>33</v>
      </c>
      <c r="B54" s="32">
        <v>4900</v>
      </c>
      <c r="C54" s="32">
        <v>1165</v>
      </c>
      <c r="D54" s="32">
        <v>3338</v>
      </c>
      <c r="E54" s="22">
        <v>6460</v>
      </c>
      <c r="F54" s="76">
        <f>IFERROR(E54/$E$53,0)</f>
        <v>1.7108322695805547E-2</v>
      </c>
      <c r="I54" s="68" t="s">
        <v>42</v>
      </c>
      <c r="J54" s="69" t="str">
        <f>IFERROR((J62-I62)/I62,"-")</f>
        <v>-</v>
      </c>
      <c r="K54" s="69">
        <f t="shared" ref="K54:M54" si="10">IFERROR((K62-J62)/J62,"-")</f>
        <v>-9.332470513860467E-3</v>
      </c>
      <c r="L54" s="69">
        <f t="shared" si="10"/>
        <v>2.8202571115026456E-2</v>
      </c>
      <c r="M54" s="69">
        <f t="shared" si="10"/>
        <v>2.8749421635728786E-2</v>
      </c>
    </row>
    <row r="55" spans="1:13" ht="12.65" customHeight="1" x14ac:dyDescent="0.5">
      <c r="A55" s="14" t="s">
        <v>34</v>
      </c>
      <c r="B55" s="32">
        <v>5159</v>
      </c>
      <c r="C55" s="32">
        <v>10862</v>
      </c>
      <c r="D55" s="32">
        <v>16380</v>
      </c>
      <c r="E55" s="22">
        <v>20381</v>
      </c>
      <c r="F55" s="76">
        <f t="shared" ref="F55:F59" si="11">IFERROR(E55/$E$53,0)</f>
        <v>5.397596360111654E-2</v>
      </c>
      <c r="J55" s="28">
        <v>2020</v>
      </c>
      <c r="K55" s="28">
        <v>2021</v>
      </c>
      <c r="L55" s="28">
        <v>2022</v>
      </c>
      <c r="M55" s="28">
        <v>2023</v>
      </c>
    </row>
    <row r="56" spans="1:13" ht="12.65" customHeight="1" x14ac:dyDescent="0.5">
      <c r="A56" s="14" t="s">
        <v>36</v>
      </c>
      <c r="B56" s="32">
        <v>29341</v>
      </c>
      <c r="C56" s="32">
        <v>52938</v>
      </c>
      <c r="D56" s="32">
        <v>73358</v>
      </c>
      <c r="E56" s="22">
        <v>67350</v>
      </c>
      <c r="F56" s="76">
        <f t="shared" si="11"/>
        <v>0.17836618166602222</v>
      </c>
      <c r="I56" s="14" t="s">
        <v>33</v>
      </c>
      <c r="J56" s="33">
        <f>SUM(B54,B61,B68,B75,B82)</f>
        <v>19304.36</v>
      </c>
      <c r="K56" s="33">
        <f t="shared" ref="K56:M61" si="12">SUM(C54,C61,C68,C75,C82)</f>
        <v>16306.36</v>
      </c>
      <c r="L56" s="33">
        <f t="shared" si="12"/>
        <v>13355.36</v>
      </c>
      <c r="M56" s="33">
        <f t="shared" si="12"/>
        <v>48531.360000000001</v>
      </c>
    </row>
    <row r="57" spans="1:13" ht="12.65" customHeight="1" x14ac:dyDescent="0.5">
      <c r="A57" s="14" t="s">
        <v>38</v>
      </c>
      <c r="B57" s="32">
        <v>115697</v>
      </c>
      <c r="C57" s="32">
        <v>173212</v>
      </c>
      <c r="D57" s="32">
        <v>218124</v>
      </c>
      <c r="E57" s="22">
        <v>225076</v>
      </c>
      <c r="F57" s="76">
        <f t="shared" si="11"/>
        <v>0.596079386854664</v>
      </c>
      <c r="I57" s="14" t="s">
        <v>34</v>
      </c>
      <c r="J57" s="33">
        <f t="shared" ref="J57:J61" si="13">SUM(B55,B62,B69,B76,B83)</f>
        <v>12801.53</v>
      </c>
      <c r="K57" s="33">
        <f t="shared" si="12"/>
        <v>17173</v>
      </c>
      <c r="L57" s="33">
        <f t="shared" si="12"/>
        <v>23267</v>
      </c>
      <c r="M57" s="33">
        <f t="shared" si="12"/>
        <v>26617</v>
      </c>
    </row>
    <row r="58" spans="1:13" ht="12.65" customHeight="1" x14ac:dyDescent="0.5">
      <c r="A58" s="14" t="s">
        <v>40</v>
      </c>
      <c r="B58" s="32">
        <v>24805</v>
      </c>
      <c r="C58" s="32">
        <v>32111</v>
      </c>
      <c r="D58" s="32">
        <v>49076</v>
      </c>
      <c r="E58" s="22">
        <v>58327</v>
      </c>
      <c r="F58" s="76">
        <f t="shared" si="11"/>
        <v>0.15447014518239166</v>
      </c>
      <c r="I58" s="14" t="s">
        <v>36</v>
      </c>
      <c r="J58" s="33">
        <f t="shared" si="13"/>
        <v>62120</v>
      </c>
      <c r="K58" s="33">
        <f t="shared" si="12"/>
        <v>86043</v>
      </c>
      <c r="L58" s="33">
        <f t="shared" si="12"/>
        <v>118495</v>
      </c>
      <c r="M58" s="33">
        <f t="shared" si="12"/>
        <v>135989</v>
      </c>
    </row>
    <row r="59" spans="1:13" ht="12.65" customHeight="1" x14ac:dyDescent="0.5">
      <c r="A59" s="14" t="s">
        <v>41</v>
      </c>
      <c r="B59" s="32">
        <v>0</v>
      </c>
      <c r="C59" s="32">
        <v>0</v>
      </c>
      <c r="D59" s="32">
        <v>0</v>
      </c>
      <c r="E59" s="22">
        <v>0</v>
      </c>
      <c r="F59" s="76">
        <f t="shared" si="11"/>
        <v>0</v>
      </c>
      <c r="I59" s="14" t="s">
        <v>38</v>
      </c>
      <c r="J59" s="33">
        <f t="shared" si="13"/>
        <v>150667</v>
      </c>
      <c r="K59" s="33">
        <f t="shared" si="12"/>
        <v>219120</v>
      </c>
      <c r="L59" s="33">
        <f t="shared" si="12"/>
        <v>271046</v>
      </c>
      <c r="M59" s="33">
        <f t="shared" si="12"/>
        <v>294753</v>
      </c>
    </row>
    <row r="60" spans="1:13" ht="12.65" customHeight="1" x14ac:dyDescent="0.5">
      <c r="A60" s="72" t="s">
        <v>26</v>
      </c>
      <c r="B60" s="73">
        <f>SUM(B61:B66)</f>
        <v>86812.58</v>
      </c>
      <c r="C60" s="73">
        <f t="shared" ref="C60:E60" si="14">SUM(C61:C66)</f>
        <v>98962</v>
      </c>
      <c r="D60" s="73">
        <f t="shared" si="14"/>
        <v>129867</v>
      </c>
      <c r="E60" s="73">
        <f t="shared" si="14"/>
        <v>167666</v>
      </c>
      <c r="F60" s="74">
        <f>E60/$E$88</f>
        <v>5.1324210297255417E-2</v>
      </c>
      <c r="I60" s="14" t="s">
        <v>40</v>
      </c>
      <c r="J60" s="33">
        <f t="shared" si="13"/>
        <v>2677994.4499999997</v>
      </c>
      <c r="K60" s="33">
        <f t="shared" si="12"/>
        <v>2549410</v>
      </c>
      <c r="L60" s="33">
        <f t="shared" si="12"/>
        <v>2412255</v>
      </c>
      <c r="M60" s="33">
        <f t="shared" si="12"/>
        <v>2569952</v>
      </c>
    </row>
    <row r="61" spans="1:13" ht="12.65" customHeight="1" x14ac:dyDescent="0.5">
      <c r="A61" s="14" t="s">
        <v>33</v>
      </c>
      <c r="B61" s="32">
        <v>4000</v>
      </c>
      <c r="C61" s="32">
        <v>4737</v>
      </c>
      <c r="D61" s="32">
        <v>8817</v>
      </c>
      <c r="E61" s="22">
        <v>1649</v>
      </c>
      <c r="F61" s="76">
        <f>IFERROR(E61/$E$60,0)</f>
        <v>9.8350291651259046E-3</v>
      </c>
      <c r="I61" s="14" t="s">
        <v>41</v>
      </c>
      <c r="J61" s="33">
        <f t="shared" si="13"/>
        <v>194613</v>
      </c>
      <c r="K61" s="33">
        <f t="shared" si="12"/>
        <v>200354</v>
      </c>
      <c r="L61" s="33">
        <f t="shared" si="12"/>
        <v>337089</v>
      </c>
      <c r="M61" s="33">
        <f t="shared" si="12"/>
        <v>190959</v>
      </c>
    </row>
    <row r="62" spans="1:13" ht="12.65" customHeight="1" x14ac:dyDescent="0.5">
      <c r="A62" s="14" t="s">
        <v>34</v>
      </c>
      <c r="B62" s="32">
        <v>7642.5300000000007</v>
      </c>
      <c r="C62" s="32">
        <v>6311</v>
      </c>
      <c r="D62" s="32">
        <v>6887</v>
      </c>
      <c r="E62" s="22">
        <v>6236</v>
      </c>
      <c r="F62" s="76">
        <f t="shared" ref="F62:F66" si="15">IFERROR(E62/$E$60,0)</f>
        <v>3.7192990827001303E-2</v>
      </c>
      <c r="J62" s="64">
        <f>SUM(J56:J61)</f>
        <v>3117500.34</v>
      </c>
      <c r="K62" s="64">
        <f t="shared" ref="K62:M62" si="16">SUM(K56:K61)</f>
        <v>3088406.36</v>
      </c>
      <c r="L62" s="64">
        <f t="shared" si="16"/>
        <v>3175507.36</v>
      </c>
      <c r="M62" s="64">
        <f t="shared" si="16"/>
        <v>3266801.36</v>
      </c>
    </row>
    <row r="63" spans="1:13" ht="12.65" customHeight="1" x14ac:dyDescent="0.5">
      <c r="A63" s="14" t="s">
        <v>36</v>
      </c>
      <c r="B63" s="32">
        <v>32779</v>
      </c>
      <c r="C63" s="32">
        <v>33105</v>
      </c>
      <c r="D63" s="32">
        <v>45137</v>
      </c>
      <c r="E63" s="22">
        <v>68639</v>
      </c>
      <c r="F63" s="76">
        <f t="shared" si="15"/>
        <v>0.40937936134934932</v>
      </c>
      <c r="J63" s="35"/>
      <c r="K63" s="35"/>
      <c r="L63" s="35"/>
      <c r="M63" s="35"/>
    </row>
    <row r="64" spans="1:13" ht="12.65" customHeight="1" x14ac:dyDescent="0.5">
      <c r="A64" s="14" t="s">
        <v>38</v>
      </c>
      <c r="B64" s="32">
        <v>31470</v>
      </c>
      <c r="C64" s="32">
        <v>42408</v>
      </c>
      <c r="D64" s="32">
        <v>52922</v>
      </c>
      <c r="E64" s="22">
        <v>69677</v>
      </c>
      <c r="F64" s="76">
        <f t="shared" si="15"/>
        <v>0.41557024083594768</v>
      </c>
    </row>
    <row r="65" spans="1:13" ht="12.65" customHeight="1" x14ac:dyDescent="0.5">
      <c r="A65" s="14" t="s">
        <v>40</v>
      </c>
      <c r="B65" s="32">
        <v>10733.05</v>
      </c>
      <c r="C65" s="32">
        <v>12401</v>
      </c>
      <c r="D65" s="32">
        <v>16104</v>
      </c>
      <c r="E65" s="22">
        <v>21465</v>
      </c>
      <c r="F65" s="76">
        <f t="shared" si="15"/>
        <v>0.12802237782257583</v>
      </c>
    </row>
    <row r="66" spans="1:13" ht="12.65" customHeight="1" x14ac:dyDescent="0.5">
      <c r="A66" s="14" t="s">
        <v>41</v>
      </c>
      <c r="B66" s="32">
        <v>188</v>
      </c>
      <c r="C66" s="32">
        <v>0</v>
      </c>
      <c r="D66" s="32">
        <v>0</v>
      </c>
      <c r="E66" s="22">
        <v>0</v>
      </c>
      <c r="F66" s="76">
        <f t="shared" si="15"/>
        <v>0</v>
      </c>
    </row>
    <row r="67" spans="1:13" ht="12.65" customHeight="1" x14ac:dyDescent="0.5">
      <c r="A67" s="72" t="s">
        <v>19</v>
      </c>
      <c r="B67" s="73">
        <f>SUM(B68:B73)</f>
        <v>3500</v>
      </c>
      <c r="C67" s="73">
        <f t="shared" ref="C67:E67" si="17">SUM(C68:C73)</f>
        <v>3500</v>
      </c>
      <c r="D67" s="73">
        <f t="shared" si="17"/>
        <v>0</v>
      </c>
      <c r="E67" s="73">
        <f t="shared" si="17"/>
        <v>0</v>
      </c>
      <c r="F67" s="74">
        <f>E67/$E$88</f>
        <v>0</v>
      </c>
    </row>
    <row r="68" spans="1:13" ht="12.65" customHeight="1" x14ac:dyDescent="0.5">
      <c r="A68" s="14" t="s">
        <v>33</v>
      </c>
      <c r="B68" s="32">
        <v>0</v>
      </c>
      <c r="C68" s="32">
        <v>0</v>
      </c>
      <c r="D68" s="32">
        <v>0</v>
      </c>
      <c r="E68" s="22">
        <v>0</v>
      </c>
      <c r="F68" s="76">
        <f>IFERROR(E68/$E$67,0)</f>
        <v>0</v>
      </c>
      <c r="J68" s="129" t="s">
        <v>44</v>
      </c>
      <c r="K68" s="129"/>
      <c r="L68" s="129"/>
      <c r="M68" s="129"/>
    </row>
    <row r="69" spans="1:13" ht="12.65" customHeight="1" x14ac:dyDescent="0.5">
      <c r="A69" s="14" t="s">
        <v>34</v>
      </c>
      <c r="B69" s="32">
        <v>0</v>
      </c>
      <c r="C69" s="32">
        <v>0</v>
      </c>
      <c r="D69" s="32">
        <v>0</v>
      </c>
      <c r="E69" s="22">
        <v>0</v>
      </c>
      <c r="F69" s="76">
        <f t="shared" ref="F69:F73" si="18">IFERROR(E69/$E$67,0)</f>
        <v>0</v>
      </c>
      <c r="J69" s="28">
        <v>2020</v>
      </c>
      <c r="K69" s="28">
        <v>2021</v>
      </c>
      <c r="L69" s="28">
        <v>2022</v>
      </c>
      <c r="M69" s="28">
        <v>2023</v>
      </c>
    </row>
    <row r="70" spans="1:13" ht="12.65" customHeight="1" x14ac:dyDescent="0.5">
      <c r="A70" s="14" t="s">
        <v>36</v>
      </c>
      <c r="B70" s="32">
        <v>0</v>
      </c>
      <c r="C70" s="32">
        <v>0</v>
      </c>
      <c r="D70" s="32">
        <v>0</v>
      </c>
      <c r="E70" s="22">
        <v>0</v>
      </c>
      <c r="F70" s="76">
        <f t="shared" si="18"/>
        <v>0</v>
      </c>
      <c r="I70" s="14" t="s">
        <v>33</v>
      </c>
      <c r="J70" s="33"/>
      <c r="K70" s="71">
        <f>IFERROR((K56-J56)/J56,"-")</f>
        <v>-0.15530170386379036</v>
      </c>
      <c r="L70" s="71">
        <f t="shared" ref="L70:M70" si="19">IFERROR((L56-K56)/K56,"-")</f>
        <v>-0.18097233226790038</v>
      </c>
      <c r="M70" s="71">
        <f t="shared" si="19"/>
        <v>2.6338488816475181</v>
      </c>
    </row>
    <row r="71" spans="1:13" ht="12.65" customHeight="1" x14ac:dyDescent="0.5">
      <c r="A71" s="14" t="s">
        <v>38</v>
      </c>
      <c r="B71" s="32">
        <v>3500</v>
      </c>
      <c r="C71" s="32">
        <v>3500</v>
      </c>
      <c r="D71" s="32">
        <v>0</v>
      </c>
      <c r="E71" s="22">
        <v>0</v>
      </c>
      <c r="F71" s="76">
        <f t="shared" si="18"/>
        <v>0</v>
      </c>
      <c r="I71" s="14" t="s">
        <v>34</v>
      </c>
      <c r="J71" s="33"/>
      <c r="K71" s="71">
        <f t="shared" ref="K71:M75" si="20">IFERROR((K57-J57)/J57,"-")</f>
        <v>0.34148027618573712</v>
      </c>
      <c r="L71" s="71">
        <f t="shared" si="20"/>
        <v>0.35485937227042452</v>
      </c>
      <c r="M71" s="71">
        <f t="shared" si="20"/>
        <v>0.14398074526152921</v>
      </c>
    </row>
    <row r="72" spans="1:13" ht="12.65" customHeight="1" x14ac:dyDescent="0.5">
      <c r="A72" s="14" t="s">
        <v>40</v>
      </c>
      <c r="B72" s="32">
        <v>0</v>
      </c>
      <c r="C72" s="32">
        <v>0</v>
      </c>
      <c r="D72" s="32">
        <v>0</v>
      </c>
      <c r="E72" s="22">
        <v>0</v>
      </c>
      <c r="F72" s="76">
        <f t="shared" si="18"/>
        <v>0</v>
      </c>
      <c r="I72" s="14" t="s">
        <v>36</v>
      </c>
      <c r="J72" s="33"/>
      <c r="K72" s="71">
        <f t="shared" si="20"/>
        <v>0.38510946555054731</v>
      </c>
      <c r="L72" s="71">
        <f t="shared" si="20"/>
        <v>0.37716025708076195</v>
      </c>
      <c r="M72" s="71">
        <f t="shared" si="20"/>
        <v>0.14763492130469641</v>
      </c>
    </row>
    <row r="73" spans="1:13" ht="12.65" customHeight="1" x14ac:dyDescent="0.5">
      <c r="A73" s="14" t="s">
        <v>41</v>
      </c>
      <c r="B73" s="32">
        <v>0</v>
      </c>
      <c r="C73" s="32">
        <v>0</v>
      </c>
      <c r="D73" s="32">
        <v>0</v>
      </c>
      <c r="E73" s="22">
        <v>0</v>
      </c>
      <c r="F73" s="76">
        <f t="shared" si="18"/>
        <v>0</v>
      </c>
      <c r="I73" s="14" t="s">
        <v>38</v>
      </c>
      <c r="J73" s="33"/>
      <c r="K73" s="71">
        <f t="shared" si="20"/>
        <v>0.45433306563481052</v>
      </c>
      <c r="L73" s="71">
        <f t="shared" si="20"/>
        <v>0.23697517342095656</v>
      </c>
      <c r="M73" s="71">
        <f t="shared" si="20"/>
        <v>8.7464858363525008E-2</v>
      </c>
    </row>
    <row r="74" spans="1:13" ht="12.65" customHeight="1" x14ac:dyDescent="0.5">
      <c r="A74" s="72" t="s">
        <v>37</v>
      </c>
      <c r="B74" s="73">
        <f>SUM(B75:B80)</f>
        <v>2609353</v>
      </c>
      <c r="C74" s="73">
        <f t="shared" ref="C74:E74" si="21">SUM(C75:C80)</f>
        <v>2477599</v>
      </c>
      <c r="D74" s="73">
        <f t="shared" si="21"/>
        <v>2472880</v>
      </c>
      <c r="E74" s="73">
        <f t="shared" si="21"/>
        <v>2499364</v>
      </c>
      <c r="F74" s="74">
        <f>E74/$E$88</f>
        <v>0.76507988229807766</v>
      </c>
      <c r="I74" s="14" t="s">
        <v>40</v>
      </c>
      <c r="J74" s="33"/>
      <c r="K74" s="71">
        <f t="shared" si="20"/>
        <v>-4.8015204064369786E-2</v>
      </c>
      <c r="L74" s="71">
        <f t="shared" si="20"/>
        <v>-5.3798722057260308E-2</v>
      </c>
      <c r="M74" s="71">
        <f t="shared" si="20"/>
        <v>6.5373271067942648E-2</v>
      </c>
    </row>
    <row r="75" spans="1:13" ht="12.65" customHeight="1" x14ac:dyDescent="0.5">
      <c r="A75" s="14" t="s">
        <v>33</v>
      </c>
      <c r="B75" s="32">
        <v>9204</v>
      </c>
      <c r="C75" s="32">
        <v>9204</v>
      </c>
      <c r="D75" s="32">
        <v>0</v>
      </c>
      <c r="E75" s="22">
        <v>9204</v>
      </c>
      <c r="F75" s="76">
        <f>IFERROR(E75/$E$74,0)</f>
        <v>3.6825368373714271E-3</v>
      </c>
      <c r="I75" s="14" t="s">
        <v>41</v>
      </c>
      <c r="J75" s="33"/>
      <c r="K75" s="71">
        <f>IFERROR((K61-J61)/J61,"-")</f>
        <v>2.9499570943359386E-2</v>
      </c>
      <c r="L75" s="71">
        <f t="shared" si="20"/>
        <v>0.68246703335096881</v>
      </c>
      <c r="M75" s="71">
        <f t="shared" si="20"/>
        <v>-0.43350569137527478</v>
      </c>
    </row>
    <row r="76" spans="1:13" ht="12.65" customHeight="1" x14ac:dyDescent="0.5">
      <c r="A76" s="14" t="s">
        <v>34</v>
      </c>
      <c r="B76" s="32">
        <v>0</v>
      </c>
      <c r="C76" s="32">
        <v>0</v>
      </c>
      <c r="D76" s="32">
        <v>0</v>
      </c>
      <c r="E76" s="22">
        <v>0</v>
      </c>
      <c r="F76" s="76">
        <f t="shared" ref="F76:F80" si="22">IFERROR(E76/$E$74,0)</f>
        <v>0</v>
      </c>
      <c r="J76" s="34"/>
      <c r="K76" s="36"/>
      <c r="L76" s="36"/>
      <c r="M76" s="36"/>
    </row>
    <row r="77" spans="1:13" ht="12.65" customHeight="1" x14ac:dyDescent="0.5">
      <c r="A77" s="14" t="s">
        <v>36</v>
      </c>
      <c r="B77" s="32">
        <v>0</v>
      </c>
      <c r="C77" s="32">
        <v>0</v>
      </c>
      <c r="D77" s="32">
        <v>0</v>
      </c>
      <c r="E77" s="22">
        <v>0</v>
      </c>
      <c r="F77" s="76">
        <f t="shared" si="22"/>
        <v>0</v>
      </c>
      <c r="J77" s="35"/>
      <c r="K77" s="35"/>
      <c r="L77" s="35"/>
      <c r="M77" s="35"/>
    </row>
    <row r="78" spans="1:13" ht="12.65" customHeight="1" x14ac:dyDescent="0.5">
      <c r="A78" s="14" t="s">
        <v>38</v>
      </c>
      <c r="B78" s="32">
        <v>0</v>
      </c>
      <c r="C78" s="32">
        <v>0</v>
      </c>
      <c r="D78" s="32">
        <v>0</v>
      </c>
      <c r="E78" s="22">
        <v>0</v>
      </c>
      <c r="F78" s="76">
        <f t="shared" si="22"/>
        <v>0</v>
      </c>
    </row>
    <row r="79" spans="1:13" ht="12.65" customHeight="1" x14ac:dyDescent="0.5">
      <c r="A79" s="14" t="s">
        <v>40</v>
      </c>
      <c r="B79" s="32">
        <v>2600149</v>
      </c>
      <c r="C79" s="32">
        <v>2468395</v>
      </c>
      <c r="D79" s="32">
        <v>2312880</v>
      </c>
      <c r="E79" s="22">
        <v>2490160</v>
      </c>
      <c r="F79" s="76">
        <f t="shared" si="22"/>
        <v>0.99631746316262859</v>
      </c>
    </row>
    <row r="80" spans="1:13" ht="12.65" customHeight="1" x14ac:dyDescent="0.5">
      <c r="A80" s="14" t="s">
        <v>41</v>
      </c>
      <c r="B80" s="32">
        <v>0</v>
      </c>
      <c r="C80" s="32">
        <v>0</v>
      </c>
      <c r="D80" s="32">
        <v>160000</v>
      </c>
      <c r="E80" s="22">
        <v>0</v>
      </c>
      <c r="F80" s="76">
        <f t="shared" si="22"/>
        <v>0</v>
      </c>
    </row>
    <row r="81" spans="1:12" ht="12.65" customHeight="1" x14ac:dyDescent="0.5">
      <c r="A81" s="72" t="s">
        <v>39</v>
      </c>
      <c r="B81" s="73">
        <f>SUM(B82:B87)</f>
        <v>237932.76</v>
      </c>
      <c r="C81" s="73">
        <f t="shared" ref="C81:E81" si="23">SUM(C82:C87)</f>
        <v>238057.36</v>
      </c>
      <c r="D81" s="73">
        <f t="shared" si="23"/>
        <v>212484.36</v>
      </c>
      <c r="E81" s="73">
        <f t="shared" si="23"/>
        <v>222177.36</v>
      </c>
      <c r="F81" s="74">
        <f>E81/$E$88</f>
        <v>6.8010673290524154E-2</v>
      </c>
    </row>
    <row r="82" spans="1:12" ht="12.65" customHeight="1" x14ac:dyDescent="0.5">
      <c r="A82" s="14" t="s">
        <v>33</v>
      </c>
      <c r="B82" s="32">
        <v>1200.3599999999999</v>
      </c>
      <c r="C82" s="32">
        <v>1200.3599999999999</v>
      </c>
      <c r="D82" s="32">
        <v>1200.3599999999999</v>
      </c>
      <c r="E82" s="22">
        <v>31218.36</v>
      </c>
      <c r="F82" s="76">
        <f>IFERROR(E82/$E$81,0)</f>
        <v>0.14051098635792594</v>
      </c>
    </row>
    <row r="83" spans="1:12" ht="12.65" customHeight="1" x14ac:dyDescent="0.5">
      <c r="A83" s="14" t="s">
        <v>34</v>
      </c>
      <c r="B83" s="32">
        <v>0</v>
      </c>
      <c r="C83" s="32">
        <v>0</v>
      </c>
      <c r="D83" s="32">
        <v>0</v>
      </c>
      <c r="E83" s="22">
        <v>0</v>
      </c>
      <c r="F83" s="76">
        <f t="shared" ref="F83:F87" si="24">IFERROR(E83/$E$81,0)</f>
        <v>0</v>
      </c>
    </row>
    <row r="84" spans="1:12" ht="12.65" customHeight="1" x14ac:dyDescent="0.5">
      <c r="A84" s="14" t="s">
        <v>36</v>
      </c>
      <c r="B84" s="32">
        <v>0</v>
      </c>
      <c r="C84" s="32">
        <v>0</v>
      </c>
      <c r="D84" s="32">
        <v>0</v>
      </c>
      <c r="E84" s="22">
        <v>0</v>
      </c>
      <c r="F84" s="76">
        <f t="shared" si="24"/>
        <v>0</v>
      </c>
    </row>
    <row r="85" spans="1:12" ht="12.65" customHeight="1" x14ac:dyDescent="0.5">
      <c r="A85" s="14" t="s">
        <v>38</v>
      </c>
      <c r="B85" s="32">
        <v>0</v>
      </c>
      <c r="C85" s="32">
        <v>0</v>
      </c>
      <c r="D85" s="32">
        <v>0</v>
      </c>
      <c r="E85" s="22">
        <v>0</v>
      </c>
      <c r="F85" s="76">
        <f t="shared" si="24"/>
        <v>0</v>
      </c>
    </row>
    <row r="86" spans="1:12" ht="12.65" customHeight="1" x14ac:dyDescent="0.5">
      <c r="A86" s="14" t="s">
        <v>40</v>
      </c>
      <c r="B86" s="32">
        <v>42307.4</v>
      </c>
      <c r="C86" s="32">
        <v>36503</v>
      </c>
      <c r="D86" s="32">
        <v>34195</v>
      </c>
      <c r="E86" s="22">
        <v>0</v>
      </c>
      <c r="F86" s="76">
        <f t="shared" si="24"/>
        <v>0</v>
      </c>
    </row>
    <row r="87" spans="1:12" ht="12.65" customHeight="1" x14ac:dyDescent="0.5">
      <c r="A87" s="14" t="s">
        <v>41</v>
      </c>
      <c r="B87" s="32">
        <v>194425</v>
      </c>
      <c r="C87" s="32">
        <v>200354</v>
      </c>
      <c r="D87" s="32">
        <v>177089</v>
      </c>
      <c r="E87" s="22">
        <v>190959</v>
      </c>
      <c r="F87" s="76">
        <f t="shared" si="24"/>
        <v>0.85948901364207408</v>
      </c>
    </row>
    <row r="88" spans="1:12" ht="12.65" customHeight="1" x14ac:dyDescent="0.5">
      <c r="A88" s="8" t="s">
        <v>22</v>
      </c>
      <c r="B88" s="64">
        <f>SUM(B81,B74,B67,B60,B53)</f>
        <v>3117500.34</v>
      </c>
      <c r="C88" s="64">
        <f t="shared" ref="C88:E88" si="25">SUM(C81,C74,C67,C60,C53)</f>
        <v>3088406.36</v>
      </c>
      <c r="D88" s="64">
        <f t="shared" si="25"/>
        <v>3175507.36</v>
      </c>
      <c r="E88" s="64">
        <f t="shared" si="25"/>
        <v>3266801.36</v>
      </c>
      <c r="F88" s="62"/>
    </row>
    <row r="89" spans="1:12" ht="12.65" customHeight="1" x14ac:dyDescent="0.5">
      <c r="B89" s="27"/>
      <c r="E89" s="37"/>
      <c r="F89" s="37"/>
      <c r="G89" s="37"/>
      <c r="H89" s="37"/>
      <c r="I89" s="37"/>
      <c r="J89" s="37"/>
      <c r="L89" s="27"/>
    </row>
    <row r="90" spans="1:12" ht="12.65" customHeight="1" x14ac:dyDescent="0.5">
      <c r="B90" s="27"/>
      <c r="E90" s="37"/>
      <c r="F90" s="37"/>
      <c r="G90" s="37"/>
      <c r="H90" s="37"/>
      <c r="I90" s="37"/>
      <c r="J90" s="37"/>
      <c r="L90" s="27"/>
    </row>
    <row r="91" spans="1:12" s="38" customFormat="1" ht="12.65" customHeight="1" x14ac:dyDescent="0.5">
      <c r="A91" s="38" t="s">
        <v>76</v>
      </c>
      <c r="B91" s="77"/>
      <c r="E91" s="39"/>
      <c r="F91" s="39"/>
      <c r="G91" s="39"/>
      <c r="H91" s="39"/>
      <c r="I91" s="39"/>
      <c r="J91" s="39"/>
      <c r="L91" s="77"/>
    </row>
    <row r="92" spans="1:12" ht="12.65" customHeight="1" x14ac:dyDescent="0.5">
      <c r="B92" s="27"/>
      <c r="E92" s="40" t="s">
        <v>33</v>
      </c>
      <c r="F92" s="40" t="s">
        <v>34</v>
      </c>
      <c r="G92" s="40" t="s">
        <v>36</v>
      </c>
      <c r="H92" s="40" t="s">
        <v>38</v>
      </c>
      <c r="I92" s="40" t="s">
        <v>40</v>
      </c>
      <c r="J92" s="40" t="s">
        <v>41</v>
      </c>
      <c r="L92" s="27"/>
    </row>
    <row r="93" spans="1:12" ht="12.65" customHeight="1" x14ac:dyDescent="0.5">
      <c r="A93" s="13" t="s">
        <v>0</v>
      </c>
      <c r="B93" s="22">
        <v>0</v>
      </c>
      <c r="C93" s="25">
        <v>0</v>
      </c>
      <c r="E93" s="41">
        <v>0</v>
      </c>
      <c r="F93" s="41">
        <v>0</v>
      </c>
      <c r="G93" s="41">
        <v>0</v>
      </c>
      <c r="H93" s="41">
        <v>0</v>
      </c>
      <c r="I93" s="41">
        <v>0</v>
      </c>
      <c r="J93" s="41">
        <v>0</v>
      </c>
      <c r="K93" s="70">
        <f>SUM(E93:J93)</f>
        <v>0</v>
      </c>
      <c r="L93" s="27"/>
    </row>
    <row r="94" spans="1:12" ht="12.65" customHeight="1" x14ac:dyDescent="0.5">
      <c r="A94" s="13" t="s">
        <v>45</v>
      </c>
      <c r="B94" s="22">
        <v>0</v>
      </c>
      <c r="C94" s="25">
        <v>3.1879488526887372E-2</v>
      </c>
      <c r="E94" s="41">
        <v>0</v>
      </c>
      <c r="F94" s="41">
        <v>0</v>
      </c>
      <c r="G94" s="41">
        <v>0</v>
      </c>
      <c r="H94" s="41">
        <v>0</v>
      </c>
      <c r="I94" s="41">
        <v>0</v>
      </c>
      <c r="J94" s="41">
        <v>0</v>
      </c>
      <c r="K94" s="70">
        <f t="shared" ref="K94:K102" si="26">SUM(E94:J94)</f>
        <v>0</v>
      </c>
      <c r="L94" s="27"/>
    </row>
    <row r="95" spans="1:12" ht="12.65" customHeight="1" x14ac:dyDescent="0.5">
      <c r="A95" s="13" t="s">
        <v>46</v>
      </c>
      <c r="B95" s="22">
        <v>0</v>
      </c>
      <c r="C95" s="25">
        <v>0</v>
      </c>
      <c r="E95" s="41">
        <v>0</v>
      </c>
      <c r="F95" s="41">
        <v>0</v>
      </c>
      <c r="G95" s="41">
        <v>0</v>
      </c>
      <c r="H95" s="41">
        <v>0</v>
      </c>
      <c r="I95" s="41">
        <v>0</v>
      </c>
      <c r="J95" s="41">
        <v>0</v>
      </c>
      <c r="K95" s="70">
        <f t="shared" si="26"/>
        <v>0</v>
      </c>
      <c r="L95" s="27"/>
    </row>
    <row r="96" spans="1:12" ht="12.65" customHeight="1" x14ac:dyDescent="0.5">
      <c r="A96" s="13" t="s">
        <v>47</v>
      </c>
      <c r="B96" s="22">
        <v>0</v>
      </c>
      <c r="C96" s="25">
        <v>0</v>
      </c>
      <c r="E96" s="41">
        <v>0</v>
      </c>
      <c r="F96" s="41">
        <v>0</v>
      </c>
      <c r="G96" s="41">
        <v>0</v>
      </c>
      <c r="H96" s="41">
        <v>0</v>
      </c>
      <c r="I96" s="41">
        <v>0</v>
      </c>
      <c r="J96" s="41">
        <v>0</v>
      </c>
      <c r="K96" s="70">
        <f t="shared" si="26"/>
        <v>0</v>
      </c>
      <c r="L96" s="27"/>
    </row>
    <row r="97" spans="1:12" ht="12.65" customHeight="1" x14ac:dyDescent="0.5">
      <c r="A97" s="13" t="s">
        <v>48</v>
      </c>
      <c r="B97" s="22">
        <v>6364</v>
      </c>
      <c r="C97" s="25">
        <v>0</v>
      </c>
      <c r="E97" s="41">
        <v>0</v>
      </c>
      <c r="F97" s="41">
        <v>0</v>
      </c>
      <c r="G97" s="41">
        <v>202</v>
      </c>
      <c r="H97" s="41">
        <v>0</v>
      </c>
      <c r="I97" s="41">
        <v>0</v>
      </c>
      <c r="J97" s="41">
        <v>6162</v>
      </c>
      <c r="K97" s="70">
        <f t="shared" si="26"/>
        <v>6364</v>
      </c>
      <c r="L97" s="27"/>
    </row>
    <row r="98" spans="1:12" ht="12.65" customHeight="1" x14ac:dyDescent="0.5">
      <c r="A98" s="13" t="s">
        <v>49</v>
      </c>
      <c r="B98" s="22">
        <v>666</v>
      </c>
      <c r="C98" s="25">
        <v>0.95717288491854968</v>
      </c>
      <c r="E98" s="41">
        <v>0</v>
      </c>
      <c r="F98" s="41">
        <v>0</v>
      </c>
      <c r="G98" s="41">
        <v>666</v>
      </c>
      <c r="H98" s="41">
        <v>0</v>
      </c>
      <c r="I98" s="41">
        <v>0</v>
      </c>
      <c r="J98" s="41">
        <v>0</v>
      </c>
      <c r="K98" s="70">
        <f t="shared" si="26"/>
        <v>666</v>
      </c>
      <c r="L98" s="27"/>
    </row>
    <row r="99" spans="1:12" ht="12.65" customHeight="1" x14ac:dyDescent="0.5">
      <c r="A99" s="13" t="s">
        <v>50</v>
      </c>
      <c r="B99" s="22">
        <v>297</v>
      </c>
      <c r="C99" s="25">
        <v>0</v>
      </c>
      <c r="E99" s="41">
        <v>0</v>
      </c>
      <c r="F99" s="41">
        <v>0</v>
      </c>
      <c r="G99" s="41">
        <v>297</v>
      </c>
      <c r="H99" s="41">
        <v>0</v>
      </c>
      <c r="I99" s="41">
        <v>0</v>
      </c>
      <c r="J99" s="41">
        <v>0</v>
      </c>
      <c r="K99" s="70">
        <f t="shared" si="26"/>
        <v>297</v>
      </c>
      <c r="L99" s="27"/>
    </row>
    <row r="100" spans="1:12" ht="12.65" customHeight="1" x14ac:dyDescent="0.5">
      <c r="A100" s="13" t="s">
        <v>51</v>
      </c>
      <c r="B100" s="22">
        <v>0</v>
      </c>
      <c r="C100" s="25">
        <v>1.094762655456297E-2</v>
      </c>
      <c r="E100" s="41">
        <v>0</v>
      </c>
      <c r="F100" s="41">
        <v>0</v>
      </c>
      <c r="G100" s="41">
        <v>0</v>
      </c>
      <c r="H100" s="41">
        <v>0</v>
      </c>
      <c r="I100" s="41">
        <v>0</v>
      </c>
      <c r="J100" s="41">
        <v>0</v>
      </c>
      <c r="K100" s="70">
        <f t="shared" si="26"/>
        <v>0</v>
      </c>
      <c r="L100" s="27"/>
    </row>
    <row r="101" spans="1:12" ht="12.65" customHeight="1" x14ac:dyDescent="0.5">
      <c r="A101" s="13" t="s">
        <v>52</v>
      </c>
      <c r="B101" s="22">
        <v>2900</v>
      </c>
      <c r="C101" s="25">
        <v>0</v>
      </c>
      <c r="E101" s="41">
        <v>0</v>
      </c>
      <c r="F101" s="41">
        <v>0</v>
      </c>
      <c r="G101" s="41">
        <v>0</v>
      </c>
      <c r="H101" s="41">
        <v>0</v>
      </c>
      <c r="I101" s="41">
        <v>2900</v>
      </c>
      <c r="J101" s="41">
        <v>0</v>
      </c>
      <c r="K101" s="70">
        <f t="shared" si="26"/>
        <v>2900</v>
      </c>
      <c r="L101" s="27"/>
    </row>
    <row r="102" spans="1:12" ht="12.65" customHeight="1" x14ac:dyDescent="0.5">
      <c r="A102" s="13" t="s">
        <v>53</v>
      </c>
      <c r="B102" s="22">
        <v>630</v>
      </c>
      <c r="C102" s="25">
        <v>0</v>
      </c>
      <c r="E102" s="41">
        <v>0</v>
      </c>
      <c r="F102" s="41">
        <v>0</v>
      </c>
      <c r="G102" s="41">
        <v>0</v>
      </c>
      <c r="H102" s="41">
        <v>0</v>
      </c>
      <c r="I102" s="41">
        <v>630</v>
      </c>
      <c r="J102" s="41">
        <v>0</v>
      </c>
      <c r="K102" s="70">
        <f t="shared" si="26"/>
        <v>630</v>
      </c>
      <c r="L102" s="27"/>
    </row>
    <row r="103" spans="1:12" ht="12.65" customHeight="1" x14ac:dyDescent="0.5">
      <c r="A103" s="43" t="s">
        <v>54</v>
      </c>
      <c r="B103" s="44">
        <v>5124</v>
      </c>
      <c r="C103" s="79">
        <v>0</v>
      </c>
      <c r="E103" s="41">
        <v>0</v>
      </c>
      <c r="F103" s="41">
        <v>0</v>
      </c>
      <c r="G103" s="41">
        <v>0</v>
      </c>
      <c r="H103" s="41">
        <v>0</v>
      </c>
      <c r="I103" s="41">
        <v>0</v>
      </c>
      <c r="J103" s="41">
        <v>5124</v>
      </c>
      <c r="K103" s="26"/>
      <c r="L103" s="27"/>
    </row>
    <row r="104" spans="1:12" ht="12.65" customHeight="1" x14ac:dyDescent="0.5">
      <c r="E104" s="15">
        <f t="shared" ref="E104:J104" si="27">SUM(E93:E103)/$B$105</f>
        <v>0</v>
      </c>
      <c r="F104" s="15">
        <f t="shared" si="27"/>
        <v>0</v>
      </c>
      <c r="G104" s="15">
        <f t="shared" si="27"/>
        <v>7.289906764282586E-2</v>
      </c>
      <c r="H104" s="15">
        <f t="shared" si="27"/>
        <v>0</v>
      </c>
      <c r="I104" s="15">
        <f t="shared" si="27"/>
        <v>0.22088730367311182</v>
      </c>
      <c r="J104" s="15">
        <f t="shared" si="27"/>
        <v>0.70621362868406234</v>
      </c>
      <c r="K104" s="45"/>
      <c r="L104" s="27"/>
    </row>
    <row r="105" spans="1:12" ht="23" x14ac:dyDescent="0.5">
      <c r="A105" s="78" t="s">
        <v>55</v>
      </c>
      <c r="B105" s="26">
        <f>SUM(B93:B103)</f>
        <v>15981</v>
      </c>
      <c r="C105" s="25">
        <f>B105/$B$49</f>
        <v>4.891941149430647E-3</v>
      </c>
      <c r="L105" s="27"/>
    </row>
    <row r="106" spans="1:12" ht="12.65" customHeight="1" x14ac:dyDescent="0.5">
      <c r="B106" s="27"/>
      <c r="L106" s="27"/>
    </row>
    <row r="107" spans="1:12" s="58" customFormat="1" ht="14" x14ac:dyDescent="0.5">
      <c r="A107" s="58" t="s">
        <v>56</v>
      </c>
    </row>
    <row r="108" spans="1:12" ht="12.65" customHeight="1" x14ac:dyDescent="0.5">
      <c r="A108" s="29" t="s">
        <v>57</v>
      </c>
      <c r="B108" s="31">
        <v>3038247.46</v>
      </c>
    </row>
    <row r="109" spans="1:12" ht="12.65" customHeight="1" x14ac:dyDescent="0.5">
      <c r="A109" s="46"/>
      <c r="B109" s="30"/>
    </row>
    <row r="110" spans="1:12" s="38" customFormat="1" ht="12.65" customHeight="1" x14ac:dyDescent="0.5">
      <c r="A110" s="38" t="s">
        <v>58</v>
      </c>
      <c r="B110" s="77"/>
      <c r="E110" s="39"/>
      <c r="F110" s="39"/>
      <c r="G110" s="39"/>
      <c r="H110" s="39"/>
      <c r="I110" s="39"/>
      <c r="J110" s="39"/>
      <c r="L110" s="77"/>
    </row>
    <row r="111" spans="1:12" ht="12.65" customHeight="1" x14ac:dyDescent="0.5">
      <c r="A111" s="13" t="s">
        <v>59</v>
      </c>
      <c r="B111" s="22">
        <v>426608.6</v>
      </c>
      <c r="C111" s="15">
        <f>B111/$B$118</f>
        <v>0.14440624311727379</v>
      </c>
      <c r="D111" s="23"/>
      <c r="E111" s="47"/>
    </row>
    <row r="112" spans="1:12" ht="12.65" customHeight="1" x14ac:dyDescent="0.5">
      <c r="A112" s="13" t="s">
        <v>61</v>
      </c>
      <c r="B112" s="22">
        <v>837.86</v>
      </c>
      <c r="C112" s="15">
        <f t="shared" ref="C112:C117" si="28">B112/$B$118</f>
        <v>2.8361410168064829E-4</v>
      </c>
      <c r="D112" s="23"/>
    </row>
    <row r="113" spans="1:4" ht="12.65" customHeight="1" x14ac:dyDescent="0.5">
      <c r="A113" s="13" t="s">
        <v>21</v>
      </c>
      <c r="B113" s="22">
        <v>2385787</v>
      </c>
      <c r="C113" s="15">
        <f t="shared" si="28"/>
        <v>0.80758460459547998</v>
      </c>
      <c r="D113" s="23"/>
    </row>
    <row r="114" spans="1:4" ht="12.65" customHeight="1" x14ac:dyDescent="0.5">
      <c r="A114" s="13" t="s">
        <v>62</v>
      </c>
      <c r="B114" s="22">
        <v>126417</v>
      </c>
      <c r="C114" s="15">
        <f t="shared" si="28"/>
        <v>4.2791926923546317E-2</v>
      </c>
      <c r="D114" s="23"/>
    </row>
    <row r="115" spans="1:4" ht="12.65" customHeight="1" x14ac:dyDescent="0.5">
      <c r="A115" s="13" t="s">
        <v>63</v>
      </c>
      <c r="B115" s="22">
        <v>0</v>
      </c>
      <c r="C115" s="15">
        <f t="shared" si="28"/>
        <v>0</v>
      </c>
      <c r="D115" s="23"/>
    </row>
    <row r="116" spans="1:4" ht="12.65" customHeight="1" x14ac:dyDescent="0.5">
      <c r="A116" s="13" t="s">
        <v>64</v>
      </c>
      <c r="B116" s="22">
        <v>0</v>
      </c>
      <c r="C116" s="15">
        <f t="shared" si="28"/>
        <v>0</v>
      </c>
      <c r="D116" s="23"/>
    </row>
    <row r="117" spans="1:4" ht="12.65" customHeight="1" x14ac:dyDescent="0.5">
      <c r="A117" s="13" t="s">
        <v>60</v>
      </c>
      <c r="B117" s="22">
        <v>14575</v>
      </c>
      <c r="C117" s="15">
        <f t="shared" si="28"/>
        <v>4.9336112620192501E-3</v>
      </c>
      <c r="D117" s="23"/>
    </row>
    <row r="118" spans="1:4" ht="12.65" customHeight="1" x14ac:dyDescent="0.5">
      <c r="A118" s="9" t="s">
        <v>22</v>
      </c>
      <c r="B118" s="70">
        <f>SUM(B111:B117)</f>
        <v>2954225.46</v>
      </c>
    </row>
    <row r="119" spans="1:4" ht="12.65" customHeight="1" x14ac:dyDescent="0.5"/>
    <row r="120" spans="1:4" ht="23" x14ac:dyDescent="0.5">
      <c r="A120" s="20" t="s">
        <v>65</v>
      </c>
      <c r="B120" s="31">
        <f>B132</f>
        <v>620</v>
      </c>
      <c r="C120" s="42">
        <f>B120/$B$108</f>
        <v>2.0406501055710585E-4</v>
      </c>
    </row>
    <row r="121" spans="1:4" ht="12.65" customHeight="1" x14ac:dyDescent="0.5"/>
    <row r="122" spans="1:4" ht="12.65" customHeight="1" x14ac:dyDescent="0.5">
      <c r="A122" s="13" t="s">
        <v>0</v>
      </c>
      <c r="B122" s="22">
        <v>0</v>
      </c>
      <c r="C122" s="15">
        <f>IFERROR(B122/$B$132,0)</f>
        <v>0</v>
      </c>
    </row>
    <row r="123" spans="1:4" ht="12.65" customHeight="1" x14ac:dyDescent="0.5">
      <c r="A123" s="13" t="s">
        <v>45</v>
      </c>
      <c r="B123" s="22">
        <v>0</v>
      </c>
      <c r="C123" s="15">
        <f t="shared" ref="C123:C131" si="29">IFERROR(B123/$B$132,0)</f>
        <v>0</v>
      </c>
    </row>
    <row r="124" spans="1:4" ht="12.65" customHeight="1" x14ac:dyDescent="0.5">
      <c r="A124" s="13" t="s">
        <v>46</v>
      </c>
      <c r="B124" s="22">
        <v>0</v>
      </c>
      <c r="C124" s="15">
        <f t="shared" si="29"/>
        <v>0</v>
      </c>
    </row>
    <row r="125" spans="1:4" ht="12.65" customHeight="1" x14ac:dyDescent="0.5">
      <c r="A125" s="13" t="s">
        <v>47</v>
      </c>
      <c r="B125" s="22">
        <v>0</v>
      </c>
      <c r="C125" s="15">
        <f t="shared" si="29"/>
        <v>0</v>
      </c>
    </row>
    <row r="126" spans="1:4" ht="12.65" customHeight="1" x14ac:dyDescent="0.5">
      <c r="A126" s="13" t="s">
        <v>48</v>
      </c>
      <c r="B126" s="22">
        <v>620</v>
      </c>
      <c r="C126" s="15">
        <f t="shared" si="29"/>
        <v>1</v>
      </c>
    </row>
    <row r="127" spans="1:4" ht="12.65" customHeight="1" x14ac:dyDescent="0.5">
      <c r="A127" s="13" t="s">
        <v>49</v>
      </c>
      <c r="B127" s="22">
        <v>0</v>
      </c>
      <c r="C127" s="15">
        <f t="shared" si="29"/>
        <v>0</v>
      </c>
    </row>
    <row r="128" spans="1:4" ht="12.65" customHeight="1" x14ac:dyDescent="0.5">
      <c r="A128" s="13" t="s">
        <v>50</v>
      </c>
      <c r="B128" s="22">
        <v>0</v>
      </c>
      <c r="C128" s="15">
        <f t="shared" si="29"/>
        <v>0</v>
      </c>
    </row>
    <row r="129" spans="1:3" ht="12.65" customHeight="1" x14ac:dyDescent="0.5">
      <c r="A129" s="13" t="s">
        <v>51</v>
      </c>
      <c r="B129" s="22">
        <v>0</v>
      </c>
      <c r="C129" s="15">
        <f t="shared" si="29"/>
        <v>0</v>
      </c>
    </row>
    <row r="130" spans="1:3" ht="12.65" customHeight="1" x14ac:dyDescent="0.5">
      <c r="A130" s="13" t="s">
        <v>52</v>
      </c>
      <c r="B130" s="22">
        <v>0</v>
      </c>
      <c r="C130" s="15">
        <f t="shared" si="29"/>
        <v>0</v>
      </c>
    </row>
    <row r="131" spans="1:3" ht="12.65" customHeight="1" x14ac:dyDescent="0.5">
      <c r="A131" s="13" t="s">
        <v>53</v>
      </c>
      <c r="B131" s="22">
        <v>0</v>
      </c>
      <c r="C131" s="15">
        <f t="shared" si="29"/>
        <v>0</v>
      </c>
    </row>
    <row r="132" spans="1:3" ht="12.65" customHeight="1" x14ac:dyDescent="0.5">
      <c r="A132" s="9" t="s">
        <v>22</v>
      </c>
      <c r="B132" s="70">
        <f>SUM(B122:B131)</f>
        <v>620</v>
      </c>
    </row>
    <row r="133" spans="1:3" ht="12.65" customHeight="1" x14ac:dyDescent="0.5">
      <c r="B133" s="27"/>
    </row>
    <row r="134" spans="1:3" s="58" customFormat="1" ht="14" x14ac:dyDescent="0.5">
      <c r="A134" s="58" t="s">
        <v>66</v>
      </c>
    </row>
    <row r="135" spans="1:3" ht="12.65" customHeight="1" x14ac:dyDescent="0.5">
      <c r="A135" s="20" t="s">
        <v>23</v>
      </c>
      <c r="B135" s="48"/>
    </row>
    <row r="136" spans="1:3" ht="12.65" customHeight="1" x14ac:dyDescent="0.5">
      <c r="A136" s="13" t="s">
        <v>67</v>
      </c>
      <c r="B136" s="16">
        <v>9</v>
      </c>
      <c r="C136" s="23"/>
    </row>
    <row r="137" spans="1:3" ht="12.65" customHeight="1" x14ac:dyDescent="0.5">
      <c r="A137" s="13" t="s">
        <v>68</v>
      </c>
      <c r="B137" s="16">
        <v>6</v>
      </c>
      <c r="C137" s="23"/>
    </row>
    <row r="138" spans="1:3" ht="12.65" customHeight="1" x14ac:dyDescent="0.5">
      <c r="A138" s="13" t="s">
        <v>69</v>
      </c>
      <c r="B138" s="16">
        <v>6</v>
      </c>
      <c r="C138" s="23"/>
    </row>
    <row r="139" spans="1:3" ht="12.65" customHeight="1" x14ac:dyDescent="0.5">
      <c r="A139" s="9" t="s">
        <v>11</v>
      </c>
      <c r="B139" s="62">
        <f>SUM(B136:B138)</f>
        <v>21</v>
      </c>
    </row>
    <row r="140" spans="1:3" ht="12.65" customHeight="1" x14ac:dyDescent="0.5"/>
    <row r="141" spans="1:3" ht="12.65" customHeight="1" x14ac:dyDescent="0.5">
      <c r="A141" s="20" t="s">
        <v>24</v>
      </c>
      <c r="B141" s="48"/>
    </row>
    <row r="142" spans="1:3" ht="12.65" customHeight="1" x14ac:dyDescent="0.5">
      <c r="A142" s="13" t="s">
        <v>70</v>
      </c>
      <c r="B142" s="16">
        <v>4</v>
      </c>
      <c r="C142" s="23"/>
    </row>
    <row r="143" spans="1:3" ht="12.65" customHeight="1" x14ac:dyDescent="0.5">
      <c r="A143" s="13" t="s">
        <v>71</v>
      </c>
      <c r="B143" s="16">
        <v>6</v>
      </c>
      <c r="C143" s="23"/>
    </row>
    <row r="144" spans="1:3" ht="12.65" customHeight="1" x14ac:dyDescent="0.5">
      <c r="A144" s="13" t="s">
        <v>72</v>
      </c>
      <c r="B144" s="16">
        <v>4</v>
      </c>
      <c r="C144" s="23"/>
    </row>
    <row r="145" spans="1:4" ht="12.65" customHeight="1" x14ac:dyDescent="0.5">
      <c r="A145" s="9" t="s">
        <v>11</v>
      </c>
      <c r="B145" s="62">
        <f>SUM(B142:B144)</f>
        <v>14</v>
      </c>
    </row>
    <row r="146" spans="1:4" ht="12.65" customHeight="1" x14ac:dyDescent="0.5"/>
    <row r="147" spans="1:4" ht="12.65" customHeight="1" x14ac:dyDescent="0.5">
      <c r="A147" s="81" t="s">
        <v>73</v>
      </c>
      <c r="B147" s="82">
        <f>SUM(B139,B145)</f>
        <v>35</v>
      </c>
      <c r="C147" s="83">
        <f>B20+B26</f>
        <v>35</v>
      </c>
    </row>
    <row r="148" spans="1:4" ht="12.65" customHeight="1" x14ac:dyDescent="0.5"/>
    <row r="149" spans="1:4" ht="12.65" customHeight="1" x14ac:dyDescent="0.5">
      <c r="A149" s="50" t="s">
        <v>23</v>
      </c>
      <c r="B149" s="48" t="s">
        <v>67</v>
      </c>
      <c r="C149" s="48" t="s">
        <v>68</v>
      </c>
      <c r="D149" s="48" t="s">
        <v>69</v>
      </c>
    </row>
    <row r="150" spans="1:4" ht="12.65" customHeight="1" x14ac:dyDescent="0.5">
      <c r="A150" s="13" t="s">
        <v>25</v>
      </c>
      <c r="B150" s="16">
        <v>7</v>
      </c>
      <c r="C150" s="16">
        <v>6</v>
      </c>
      <c r="D150" s="16">
        <v>5</v>
      </c>
    </row>
    <row r="151" spans="1:4" ht="12.65" customHeight="1" x14ac:dyDescent="0.5">
      <c r="A151" s="13" t="s">
        <v>26</v>
      </c>
      <c r="B151" s="16">
        <v>0</v>
      </c>
      <c r="C151" s="16">
        <v>0</v>
      </c>
      <c r="D151" s="16">
        <v>0</v>
      </c>
    </row>
    <row r="152" spans="1:4" ht="12.65" customHeight="1" x14ac:dyDescent="0.5">
      <c r="A152" s="13" t="s">
        <v>19</v>
      </c>
      <c r="B152" s="16">
        <v>0</v>
      </c>
      <c r="C152" s="16">
        <v>0</v>
      </c>
      <c r="D152" s="16">
        <v>0</v>
      </c>
    </row>
    <row r="153" spans="1:4" ht="12.65" customHeight="1" x14ac:dyDescent="0.5">
      <c r="A153" s="13" t="s">
        <v>37</v>
      </c>
      <c r="B153" s="16">
        <v>0</v>
      </c>
      <c r="C153" s="16">
        <v>0</v>
      </c>
      <c r="D153" s="16">
        <v>1</v>
      </c>
    </row>
    <row r="154" spans="1:4" ht="12.65" customHeight="1" x14ac:dyDescent="0.5">
      <c r="A154" s="13" t="s">
        <v>39</v>
      </c>
      <c r="B154" s="16">
        <v>2</v>
      </c>
      <c r="C154" s="16">
        <v>0</v>
      </c>
      <c r="D154" s="16">
        <v>0</v>
      </c>
    </row>
    <row r="155" spans="1:4" ht="12.65" customHeight="1" x14ac:dyDescent="0.5">
      <c r="A155" s="17"/>
      <c r="B155" s="62">
        <f>SUM(B150:B154)</f>
        <v>9</v>
      </c>
      <c r="C155" s="62">
        <f t="shared" ref="C155:D155" si="30">SUM(C150:C154)</f>
        <v>6</v>
      </c>
      <c r="D155" s="62">
        <f t="shared" si="30"/>
        <v>6</v>
      </c>
    </row>
    <row r="156" spans="1:4" ht="12.65" customHeight="1" x14ac:dyDescent="0.5">
      <c r="A156" s="27"/>
      <c r="B156" s="49"/>
      <c r="C156" s="49"/>
      <c r="D156" s="49"/>
    </row>
    <row r="157" spans="1:4" ht="23" x14ac:dyDescent="0.5">
      <c r="A157" s="50" t="s">
        <v>24</v>
      </c>
      <c r="B157" s="48" t="s">
        <v>70</v>
      </c>
      <c r="C157" s="48" t="s">
        <v>71</v>
      </c>
      <c r="D157" s="48" t="s">
        <v>72</v>
      </c>
    </row>
    <row r="158" spans="1:4" ht="12.65" customHeight="1" x14ac:dyDescent="0.5">
      <c r="A158" s="13" t="s">
        <v>25</v>
      </c>
      <c r="B158" s="16">
        <v>3</v>
      </c>
      <c r="C158" s="16">
        <v>2</v>
      </c>
      <c r="D158" s="16">
        <v>1</v>
      </c>
    </row>
    <row r="159" spans="1:4" ht="12.65" customHeight="1" x14ac:dyDescent="0.5">
      <c r="A159" s="13" t="s">
        <v>26</v>
      </c>
      <c r="B159" s="16">
        <v>0</v>
      </c>
      <c r="C159" s="16">
        <v>3</v>
      </c>
      <c r="D159" s="16">
        <v>3</v>
      </c>
    </row>
    <row r="160" spans="1:4" ht="12.65" customHeight="1" x14ac:dyDescent="0.5">
      <c r="A160" s="13" t="s">
        <v>19</v>
      </c>
      <c r="B160" s="16">
        <v>0</v>
      </c>
      <c r="C160" s="16">
        <v>0</v>
      </c>
      <c r="D160" s="16">
        <v>0</v>
      </c>
    </row>
    <row r="161" spans="1:4" ht="12.65" customHeight="1" x14ac:dyDescent="0.5">
      <c r="A161" s="13" t="s">
        <v>37</v>
      </c>
      <c r="B161" s="16">
        <v>0</v>
      </c>
      <c r="C161" s="16">
        <v>0</v>
      </c>
      <c r="D161" s="16">
        <v>0</v>
      </c>
    </row>
    <row r="162" spans="1:4" ht="12.65" customHeight="1" x14ac:dyDescent="0.5">
      <c r="A162" s="13" t="s">
        <v>39</v>
      </c>
      <c r="B162" s="16">
        <v>1</v>
      </c>
      <c r="C162" s="16">
        <v>1</v>
      </c>
      <c r="D162" s="16">
        <v>0</v>
      </c>
    </row>
    <row r="163" spans="1:4" ht="12.65" customHeight="1" x14ac:dyDescent="0.5">
      <c r="A163" s="17"/>
      <c r="B163" s="62">
        <f>SUM(B158:B162)</f>
        <v>4</v>
      </c>
      <c r="C163" s="62">
        <f t="shared" ref="C163:D163" si="31">SUM(C158:C162)</f>
        <v>6</v>
      </c>
      <c r="D163" s="62">
        <f t="shared" si="31"/>
        <v>4</v>
      </c>
    </row>
    <row r="164" spans="1:4" ht="12.65" customHeight="1" x14ac:dyDescent="0.5"/>
    <row r="165" spans="1:4" ht="46" x14ac:dyDescent="0.5">
      <c r="A165" s="20" t="s">
        <v>74</v>
      </c>
      <c r="B165" s="20" t="s">
        <v>85</v>
      </c>
      <c r="C165" s="20" t="s">
        <v>77</v>
      </c>
    </row>
    <row r="166" spans="1:4" ht="12.65" customHeight="1" x14ac:dyDescent="0.5">
      <c r="A166" s="14">
        <v>1969</v>
      </c>
      <c r="B166" s="51">
        <v>0</v>
      </c>
      <c r="C166" s="51">
        <v>0</v>
      </c>
    </row>
    <row r="167" spans="1:4" ht="12.65" customHeight="1" x14ac:dyDescent="0.5">
      <c r="A167" s="14">
        <v>1970</v>
      </c>
      <c r="B167" s="51">
        <v>0</v>
      </c>
      <c r="C167" s="51">
        <v>0</v>
      </c>
    </row>
    <row r="168" spans="1:4" ht="12.65" customHeight="1" x14ac:dyDescent="0.5">
      <c r="A168" s="14">
        <v>1997</v>
      </c>
      <c r="B168" s="51">
        <v>0</v>
      </c>
      <c r="C168" s="51">
        <v>0</v>
      </c>
    </row>
    <row r="169" spans="1:4" ht="12.65" customHeight="1" x14ac:dyDescent="0.5">
      <c r="A169" s="14">
        <v>2000</v>
      </c>
      <c r="B169" s="51">
        <v>0</v>
      </c>
      <c r="C169" s="51">
        <v>0</v>
      </c>
    </row>
    <row r="170" spans="1:4" ht="12.65" customHeight="1" x14ac:dyDescent="0.5">
      <c r="A170" s="14">
        <v>2003</v>
      </c>
      <c r="B170" s="51">
        <v>0</v>
      </c>
      <c r="C170" s="51">
        <v>0</v>
      </c>
    </row>
    <row r="171" spans="1:4" ht="12.65" customHeight="1" x14ac:dyDescent="0.5">
      <c r="A171" s="14">
        <v>2005</v>
      </c>
      <c r="B171" s="51">
        <v>0</v>
      </c>
      <c r="C171" s="51">
        <v>0</v>
      </c>
    </row>
    <row r="172" spans="1:4" ht="12.65" customHeight="1" x14ac:dyDescent="0.5">
      <c r="A172" s="14">
        <v>2006</v>
      </c>
      <c r="B172" s="51">
        <v>0</v>
      </c>
      <c r="C172" s="51">
        <v>0</v>
      </c>
    </row>
    <row r="173" spans="1:4" ht="12.65" customHeight="1" x14ac:dyDescent="0.5">
      <c r="A173" s="14">
        <v>2007</v>
      </c>
      <c r="B173" s="51">
        <v>0</v>
      </c>
      <c r="C173" s="51">
        <v>18</v>
      </c>
    </row>
    <row r="174" spans="1:4" ht="12.65" customHeight="1" x14ac:dyDescent="0.5">
      <c r="A174" s="14">
        <v>2008</v>
      </c>
      <c r="B174" s="51">
        <v>0</v>
      </c>
      <c r="C174" s="51">
        <v>18</v>
      </c>
    </row>
    <row r="175" spans="1:4" ht="12.65" customHeight="1" x14ac:dyDescent="0.5">
      <c r="A175" s="14">
        <v>2009</v>
      </c>
      <c r="B175" s="51">
        <v>0</v>
      </c>
      <c r="C175" s="51">
        <v>18</v>
      </c>
    </row>
    <row r="176" spans="1:4" ht="12.65" customHeight="1" x14ac:dyDescent="0.5">
      <c r="A176" s="14">
        <v>2010</v>
      </c>
      <c r="B176" s="51">
        <v>0</v>
      </c>
      <c r="C176" s="51">
        <v>18</v>
      </c>
    </row>
    <row r="177" spans="1:59" ht="12.65" customHeight="1" x14ac:dyDescent="0.5">
      <c r="A177" s="14">
        <v>2012</v>
      </c>
      <c r="B177" s="51">
        <v>13.685</v>
      </c>
      <c r="C177" s="51">
        <v>18</v>
      </c>
    </row>
    <row r="178" spans="1:59" ht="12.65" customHeight="1" x14ac:dyDescent="0.5">
      <c r="A178" s="14">
        <v>2013</v>
      </c>
      <c r="B178" s="51">
        <v>15.668000000000001</v>
      </c>
      <c r="C178" s="51">
        <v>18</v>
      </c>
    </row>
    <row r="179" spans="1:59" ht="12.65" customHeight="1" x14ac:dyDescent="0.5">
      <c r="A179" s="14">
        <v>2014</v>
      </c>
      <c r="B179" s="51">
        <v>17.788</v>
      </c>
      <c r="C179" s="51">
        <v>19.888809999999999</v>
      </c>
    </row>
    <row r="180" spans="1:59" ht="12.65" customHeight="1" x14ac:dyDescent="0.5">
      <c r="A180" s="14">
        <v>2015</v>
      </c>
      <c r="B180" s="51">
        <v>17.788</v>
      </c>
      <c r="C180" s="51">
        <v>19.888809999999999</v>
      </c>
    </row>
    <row r="181" spans="1:59" ht="12.65" customHeight="1" x14ac:dyDescent="0.5">
      <c r="A181" s="14">
        <v>2016</v>
      </c>
      <c r="B181" s="51">
        <v>17.788</v>
      </c>
      <c r="C181" s="51">
        <v>39.218809999999998</v>
      </c>
    </row>
    <row r="182" spans="1:59" ht="12.65" customHeight="1" x14ac:dyDescent="0.5">
      <c r="A182" s="14">
        <v>2017</v>
      </c>
      <c r="B182" s="51">
        <v>17.788</v>
      </c>
      <c r="C182" s="51">
        <v>39.218809999999998</v>
      </c>
    </row>
    <row r="183" spans="1:59" ht="12.65" customHeight="1" x14ac:dyDescent="0.5">
      <c r="A183" s="14">
        <v>2018</v>
      </c>
      <c r="B183" s="51">
        <v>21.331</v>
      </c>
      <c r="C183" s="51">
        <v>52.774809999999995</v>
      </c>
    </row>
    <row r="184" spans="1:59" ht="12.65" customHeight="1" x14ac:dyDescent="0.5">
      <c r="A184" s="14">
        <v>2019</v>
      </c>
      <c r="B184" s="51">
        <v>27.170999999999999</v>
      </c>
      <c r="C184" s="51">
        <v>62.234809999999996</v>
      </c>
    </row>
    <row r="185" spans="1:59" ht="12.65" customHeight="1" x14ac:dyDescent="0.5">
      <c r="A185" s="14">
        <v>2020</v>
      </c>
      <c r="B185" s="51">
        <v>44.022599999999997</v>
      </c>
      <c r="C185" s="51">
        <v>198.57380999999998</v>
      </c>
    </row>
    <row r="186" spans="1:59" ht="12.65" customHeight="1" x14ac:dyDescent="0.5">
      <c r="A186" s="14">
        <v>2021</v>
      </c>
      <c r="B186" s="51">
        <v>51.1556</v>
      </c>
      <c r="C186" s="51">
        <v>198.57380999999998</v>
      </c>
    </row>
    <row r="187" spans="1:59" ht="12.65" customHeight="1" x14ac:dyDescent="0.5">
      <c r="A187" s="14">
        <v>2022</v>
      </c>
      <c r="B187" s="51">
        <v>54.2256</v>
      </c>
      <c r="C187" s="51">
        <v>237.11180999999999</v>
      </c>
    </row>
    <row r="188" spans="1:59" ht="12.65" customHeight="1" x14ac:dyDescent="0.5">
      <c r="A188" s="14">
        <v>2023</v>
      </c>
      <c r="B188" s="51">
        <v>56.2806</v>
      </c>
      <c r="C188" s="51">
        <v>260.08080999999999</v>
      </c>
    </row>
    <row r="189" spans="1:59" ht="12.65" customHeight="1" x14ac:dyDescent="0.5"/>
    <row r="191" spans="1:59" ht="14"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row>
    <row r="192" spans="1:59" ht="14" x14ac:dyDescent="0.3">
      <c r="A192" s="19"/>
      <c r="B192" s="19"/>
      <c r="C192" s="19"/>
      <c r="D192" s="19"/>
      <c r="E192" s="19"/>
      <c r="F192" s="19"/>
    </row>
    <row r="193" spans="1:3" ht="14" x14ac:dyDescent="0.3">
      <c r="A193" s="19"/>
      <c r="B193" s="19"/>
      <c r="C193" s="19"/>
    </row>
    <row r="194" spans="1:3" ht="14" x14ac:dyDescent="0.3">
      <c r="A194" s="19"/>
      <c r="B194" s="19"/>
      <c r="C194" s="19"/>
    </row>
    <row r="195" spans="1:3" ht="14" x14ac:dyDescent="0.3">
      <c r="A195" s="19"/>
      <c r="B195" s="19"/>
      <c r="C195" s="19"/>
    </row>
    <row r="196" spans="1:3" ht="14" x14ac:dyDescent="0.3">
      <c r="A196" s="19"/>
      <c r="B196" s="19"/>
      <c r="C196" s="19"/>
    </row>
    <row r="197" spans="1:3" ht="14" x14ac:dyDescent="0.3">
      <c r="A197" s="19"/>
      <c r="B197" s="19"/>
      <c r="C197" s="19"/>
    </row>
    <row r="198" spans="1:3" ht="14" x14ac:dyDescent="0.3">
      <c r="A198" s="19"/>
      <c r="B198" s="19"/>
      <c r="C198" s="19"/>
    </row>
    <row r="199" spans="1:3" ht="14" x14ac:dyDescent="0.3">
      <c r="A199" s="19"/>
      <c r="B199" s="19"/>
      <c r="C199" s="19"/>
    </row>
    <row r="200" spans="1:3" ht="14" x14ac:dyDescent="0.3">
      <c r="A200" s="19"/>
      <c r="B200" s="19"/>
      <c r="C200" s="19"/>
    </row>
    <row r="201" spans="1:3" ht="14" x14ac:dyDescent="0.3">
      <c r="A201" s="19"/>
      <c r="B201" s="19"/>
      <c r="C201" s="19"/>
    </row>
  </sheetData>
  <mergeCells count="2">
    <mergeCell ref="H14:H31"/>
    <mergeCell ref="J68:M68"/>
  </mergeCells>
  <conditionalFormatting sqref="B14:B31 J14:J31">
    <cfRule type="cellIs" dxfId="47" priority="17" operator="equal">
      <formula>0</formula>
    </cfRule>
  </conditionalFormatting>
  <conditionalFormatting sqref="B44:B48">
    <cfRule type="cellIs" dxfId="46" priority="16" operator="equal">
      <formula>0</formula>
    </cfRule>
  </conditionalFormatting>
  <conditionalFormatting sqref="B93:B103">
    <cfRule type="cellIs" dxfId="45" priority="11" operator="equal">
      <formula>0</formula>
    </cfRule>
  </conditionalFormatting>
  <conditionalFormatting sqref="B108:B109">
    <cfRule type="cellIs" dxfId="44" priority="15" operator="equal">
      <formula>0</formula>
    </cfRule>
  </conditionalFormatting>
  <conditionalFormatting sqref="B111:B117">
    <cfRule type="cellIs" dxfId="43" priority="14" operator="equal">
      <formula>0</formula>
    </cfRule>
  </conditionalFormatting>
  <conditionalFormatting sqref="B120">
    <cfRule type="cellIs" dxfId="42" priority="13" operator="equal">
      <formula>0</formula>
    </cfRule>
  </conditionalFormatting>
  <conditionalFormatting sqref="B122:B131">
    <cfRule type="cellIs" dxfId="41" priority="12" operator="equal">
      <formula>0</formula>
    </cfRule>
  </conditionalFormatting>
  <conditionalFormatting sqref="B150:D154">
    <cfRule type="cellIs" dxfId="40" priority="6" operator="equal">
      <formula>0</formula>
    </cfRule>
  </conditionalFormatting>
  <conditionalFormatting sqref="B158:D162">
    <cfRule type="cellIs" dxfId="39" priority="7" operator="equal">
      <formula>0</formula>
    </cfRule>
  </conditionalFormatting>
  <conditionalFormatting sqref="B88:E88">
    <cfRule type="cellIs" dxfId="38" priority="5" operator="equal">
      <formula>0</formula>
    </cfRule>
  </conditionalFormatting>
  <conditionalFormatting sqref="B53:F87">
    <cfRule type="cellIs" dxfId="37" priority="9" operator="equal">
      <formula>0</formula>
    </cfRule>
  </conditionalFormatting>
  <conditionalFormatting sqref="C35:G39">
    <cfRule type="cellIs" dxfId="36" priority="8" operator="equal">
      <formula>0</formula>
    </cfRule>
  </conditionalFormatting>
  <conditionalFormatting sqref="E93:J103">
    <cfRule type="cellIs" dxfId="35" priority="10" operator="equal">
      <formula>0</formula>
    </cfRule>
  </conditionalFormatting>
  <conditionalFormatting sqref="I50:K50">
    <cfRule type="cellIs" dxfId="34" priority="2" operator="equal">
      <formula>0</formula>
    </cfRule>
  </conditionalFormatting>
  <conditionalFormatting sqref="J44:L49">
    <cfRule type="cellIs" dxfId="33" priority="1" operator="equal">
      <formula>0</formula>
    </cfRule>
  </conditionalFormatting>
  <conditionalFormatting sqref="J62:M62">
    <cfRule type="cellIs" dxfId="32" priority="4"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03B9-0A32-4447-B946-9182FB485956}">
  <sheetPr>
    <tabColor theme="4" tint="0.59999389629810485"/>
  </sheetPr>
  <dimension ref="A1:BG201"/>
  <sheetViews>
    <sheetView showGridLines="0" zoomScale="85" zoomScaleNormal="85" workbookViewId="0"/>
  </sheetViews>
  <sheetFormatPr baseColWidth="10" defaultColWidth="10.07421875" defaultRowHeight="11.5" x14ac:dyDescent="0.5"/>
  <cols>
    <col min="1" max="1" width="28" style="3" customWidth="1"/>
    <col min="2" max="2" width="15.07421875" style="3" customWidth="1"/>
    <col min="3" max="3" width="10.53515625" style="3" customWidth="1"/>
    <col min="4" max="4" width="21.3046875" style="3" customWidth="1"/>
    <col min="5" max="5" width="15.4609375" style="3" customWidth="1"/>
    <col min="6" max="7" width="11.84375" style="3" customWidth="1"/>
    <col min="8" max="8" width="3.69140625" style="3" bestFit="1" customWidth="1"/>
    <col min="9" max="9" width="17.4609375" style="3" customWidth="1"/>
    <col min="10" max="10" width="12.07421875" style="3" customWidth="1"/>
    <col min="11" max="11" width="12.3046875" style="3" customWidth="1"/>
    <col min="12" max="12" width="12.53515625" style="3" customWidth="1"/>
    <col min="13" max="13" width="10.84375" style="3" customWidth="1"/>
    <col min="14" max="14" width="4.84375" style="3" bestFit="1" customWidth="1"/>
    <col min="15" max="15" width="7.07421875" style="3" bestFit="1" customWidth="1"/>
    <col min="16" max="21" width="4.84375" style="3" bestFit="1" customWidth="1"/>
    <col min="22" max="22" width="6" style="3" bestFit="1" customWidth="1"/>
    <col min="23" max="29" width="4.84375" style="3" bestFit="1" customWidth="1"/>
    <col min="30" max="30" width="6" style="3" bestFit="1" customWidth="1"/>
    <col min="31" max="36" width="4.84375" style="3" bestFit="1" customWidth="1"/>
    <col min="37" max="37" width="6" style="3" bestFit="1" customWidth="1"/>
    <col min="38" max="41" width="4.84375" style="3" bestFit="1" customWidth="1"/>
    <col min="42" max="42" width="6" style="3" bestFit="1" customWidth="1"/>
    <col min="43" max="51" width="4.84375" style="3" bestFit="1" customWidth="1"/>
    <col min="52" max="52" width="6" style="3" bestFit="1" customWidth="1"/>
    <col min="53" max="58" width="4.84375" style="3" bestFit="1" customWidth="1"/>
    <col min="59" max="59" width="13.23046875" style="3" bestFit="1" customWidth="1"/>
    <col min="60" max="16384" width="10.07421875" style="3"/>
  </cols>
  <sheetData>
    <row r="1" spans="1:10" ht="25" x14ac:dyDescent="0.5">
      <c r="A1" s="59" t="s">
        <v>48</v>
      </c>
      <c r="B1" s="2"/>
    </row>
    <row r="2" spans="1:10" ht="12.65" customHeight="1" x14ac:dyDescent="0.5"/>
    <row r="3" spans="1:10" s="58" customFormat="1" ht="14" x14ac:dyDescent="0.5">
      <c r="A3" s="58" t="s">
        <v>1</v>
      </c>
    </row>
    <row r="4" spans="1:10" ht="25.4" customHeight="1" x14ac:dyDescent="0.5">
      <c r="A4" s="4" t="s">
        <v>2</v>
      </c>
      <c r="B4" s="60">
        <v>10</v>
      </c>
      <c r="C4" s="5"/>
      <c r="D4" s="53"/>
      <c r="E4" s="57" t="s">
        <v>3</v>
      </c>
      <c r="F4" s="57" t="s">
        <v>4</v>
      </c>
      <c r="G4" s="57" t="s">
        <v>5</v>
      </c>
    </row>
    <row r="5" spans="1:10" ht="23" x14ac:dyDescent="0.5">
      <c r="A5" s="6" t="s">
        <v>6</v>
      </c>
      <c r="B5" s="16">
        <v>1</v>
      </c>
      <c r="C5" s="5"/>
      <c r="D5" s="54" t="s">
        <v>7</v>
      </c>
      <c r="E5" s="55">
        <v>9</v>
      </c>
      <c r="F5" s="55">
        <v>8</v>
      </c>
      <c r="G5" s="55">
        <v>8</v>
      </c>
    </row>
    <row r="6" spans="1:10" ht="23" x14ac:dyDescent="0.5">
      <c r="A6" s="6"/>
      <c r="B6" s="16"/>
      <c r="C6" s="7"/>
      <c r="D6" s="54" t="s">
        <v>8</v>
      </c>
      <c r="E6" s="55">
        <v>1</v>
      </c>
      <c r="F6" s="55">
        <v>1</v>
      </c>
      <c r="G6" s="55">
        <v>1</v>
      </c>
    </row>
    <row r="7" spans="1:10" ht="25.75" customHeight="1" x14ac:dyDescent="0.5">
      <c r="A7" s="4" t="s">
        <v>9</v>
      </c>
      <c r="B7" s="60">
        <v>9</v>
      </c>
      <c r="C7" s="5"/>
      <c r="D7" s="54" t="s">
        <v>10</v>
      </c>
      <c r="E7" s="55">
        <v>0</v>
      </c>
      <c r="F7" s="55">
        <v>0</v>
      </c>
      <c r="G7" s="55">
        <v>1</v>
      </c>
    </row>
    <row r="8" spans="1:10" ht="12.65" customHeight="1" x14ac:dyDescent="0.5">
      <c r="A8" s="6" t="s">
        <v>6</v>
      </c>
      <c r="B8" s="16">
        <v>1</v>
      </c>
      <c r="C8" s="5"/>
      <c r="D8" s="8" t="s">
        <v>11</v>
      </c>
      <c r="E8" s="56">
        <f>SUM(E5:E7)</f>
        <v>10</v>
      </c>
      <c r="F8" s="56">
        <f t="shared" ref="F8:G8" si="0">SUM(F5:F7)</f>
        <v>9</v>
      </c>
      <c r="G8" s="56">
        <f t="shared" si="0"/>
        <v>10</v>
      </c>
    </row>
    <row r="9" spans="1:10" ht="12.65" customHeight="1" x14ac:dyDescent="0.5">
      <c r="A9" s="6"/>
      <c r="B9" s="16"/>
      <c r="C9" s="5"/>
    </row>
    <row r="10" spans="1:10" ht="12.65" customHeight="1" x14ac:dyDescent="0.5">
      <c r="A10" s="52" t="s">
        <v>12</v>
      </c>
      <c r="B10" s="61">
        <v>1</v>
      </c>
      <c r="C10" s="5"/>
    </row>
    <row r="11" spans="1:10" ht="12.65" customHeight="1" x14ac:dyDescent="0.5">
      <c r="A11" s="8" t="s">
        <v>13</v>
      </c>
      <c r="B11" s="62">
        <f>SUM(B7,B10)</f>
        <v>10</v>
      </c>
    </row>
    <row r="12" spans="1:10" ht="12.65" customHeight="1" x14ac:dyDescent="0.5"/>
    <row r="13" spans="1:10" s="58" customFormat="1" ht="14" x14ac:dyDescent="0.5">
      <c r="A13" s="58" t="s">
        <v>14</v>
      </c>
    </row>
    <row r="14" spans="1:10" ht="12.65" customHeight="1" x14ac:dyDescent="0.5">
      <c r="A14" s="11" t="s">
        <v>15</v>
      </c>
      <c r="B14" s="12">
        <f>SUM(B15:B19)</f>
        <v>2</v>
      </c>
      <c r="D14" s="13" t="s">
        <v>16</v>
      </c>
      <c r="E14" s="16">
        <f>SUM(B15,B21,B27)</f>
        <v>5</v>
      </c>
      <c r="F14" s="15">
        <f>E14/$E$19</f>
        <v>0.5</v>
      </c>
      <c r="H14" s="128" t="s">
        <v>17</v>
      </c>
      <c r="I14" s="11" t="s">
        <v>15</v>
      </c>
      <c r="J14" s="12">
        <f>SUM(J15:J19)</f>
        <v>0</v>
      </c>
    </row>
    <row r="15" spans="1:10" ht="12.65" customHeight="1" x14ac:dyDescent="0.5">
      <c r="A15" s="14" t="s">
        <v>16</v>
      </c>
      <c r="B15" s="16">
        <v>0</v>
      </c>
      <c r="D15" s="13" t="s">
        <v>18</v>
      </c>
      <c r="E15" s="16">
        <f t="shared" ref="E15:E18" si="1">SUM(B16,B22,B28)</f>
        <v>1</v>
      </c>
      <c r="F15" s="15">
        <f t="shared" ref="F15:F18" si="2">E15/$E$19</f>
        <v>0.1</v>
      </c>
      <c r="H15" s="128"/>
      <c r="I15" s="14" t="s">
        <v>16</v>
      </c>
      <c r="J15" s="16">
        <v>0</v>
      </c>
    </row>
    <row r="16" spans="1:10" ht="12.65" customHeight="1" x14ac:dyDescent="0.5">
      <c r="A16" s="14" t="s">
        <v>18</v>
      </c>
      <c r="B16" s="16">
        <v>0</v>
      </c>
      <c r="D16" s="13" t="s">
        <v>19</v>
      </c>
      <c r="E16" s="16">
        <f t="shared" si="1"/>
        <v>0</v>
      </c>
      <c r="F16" s="15">
        <f t="shared" si="2"/>
        <v>0</v>
      </c>
      <c r="H16" s="128"/>
      <c r="I16" s="14" t="s">
        <v>18</v>
      </c>
      <c r="J16" s="16">
        <v>0</v>
      </c>
    </row>
    <row r="17" spans="1:10" ht="12.65" customHeight="1" x14ac:dyDescent="0.5">
      <c r="A17" s="14" t="s">
        <v>19</v>
      </c>
      <c r="B17" s="16">
        <v>0</v>
      </c>
      <c r="D17" s="13" t="s">
        <v>20</v>
      </c>
      <c r="E17" s="16">
        <f t="shared" si="1"/>
        <v>1</v>
      </c>
      <c r="F17" s="15">
        <f t="shared" si="2"/>
        <v>0.1</v>
      </c>
      <c r="H17" s="128"/>
      <c r="I17" s="14" t="s">
        <v>19</v>
      </c>
      <c r="J17" s="16">
        <v>0</v>
      </c>
    </row>
    <row r="18" spans="1:10" ht="12.65" customHeight="1" x14ac:dyDescent="0.5">
      <c r="A18" s="14" t="s">
        <v>20</v>
      </c>
      <c r="B18" s="16">
        <v>1</v>
      </c>
      <c r="D18" s="13" t="s">
        <v>21</v>
      </c>
      <c r="E18" s="16">
        <f t="shared" si="1"/>
        <v>3</v>
      </c>
      <c r="F18" s="15">
        <f t="shared" si="2"/>
        <v>0.3</v>
      </c>
      <c r="H18" s="128"/>
      <c r="I18" s="14" t="s">
        <v>20</v>
      </c>
      <c r="J18" s="16">
        <v>0</v>
      </c>
    </row>
    <row r="19" spans="1:10" ht="12.65" customHeight="1" x14ac:dyDescent="0.5">
      <c r="A19" s="14" t="s">
        <v>21</v>
      </c>
      <c r="B19" s="16">
        <v>1</v>
      </c>
      <c r="D19" s="8" t="s">
        <v>22</v>
      </c>
      <c r="E19" s="62">
        <f>SUM(E14:E18)</f>
        <v>10</v>
      </c>
      <c r="F19" s="63"/>
      <c r="H19" s="128"/>
      <c r="I19" s="14" t="s">
        <v>21</v>
      </c>
      <c r="J19" s="16">
        <v>0</v>
      </c>
    </row>
    <row r="20" spans="1:10" ht="12.65" customHeight="1" x14ac:dyDescent="0.5">
      <c r="A20" s="11" t="s">
        <v>23</v>
      </c>
      <c r="B20" s="12">
        <f>SUM(B21:B25)</f>
        <v>4</v>
      </c>
      <c r="D20" s="10"/>
      <c r="E20" s="63"/>
      <c r="F20" s="63"/>
      <c r="H20" s="128"/>
      <c r="I20" s="11" t="s">
        <v>23</v>
      </c>
      <c r="J20" s="12">
        <f>SUM(J21:J25)</f>
        <v>0</v>
      </c>
    </row>
    <row r="21" spans="1:10" ht="12.65" customHeight="1" x14ac:dyDescent="0.5">
      <c r="A21" s="14" t="s">
        <v>16</v>
      </c>
      <c r="B21" s="16">
        <v>2</v>
      </c>
      <c r="D21" s="10"/>
      <c r="E21" s="63"/>
      <c r="F21" s="63"/>
      <c r="H21" s="128"/>
      <c r="I21" s="14" t="s">
        <v>16</v>
      </c>
      <c r="J21" s="16">
        <v>0</v>
      </c>
    </row>
    <row r="22" spans="1:10" ht="12.65" customHeight="1" x14ac:dyDescent="0.5">
      <c r="A22" s="14" t="s">
        <v>18</v>
      </c>
      <c r="B22" s="16">
        <v>1</v>
      </c>
      <c r="D22" s="13" t="s">
        <v>15</v>
      </c>
      <c r="E22" s="16">
        <f>B14</f>
        <v>2</v>
      </c>
      <c r="F22" s="15">
        <f>E22/$E$25</f>
        <v>0.2</v>
      </c>
      <c r="H22" s="128"/>
      <c r="I22" s="14" t="s">
        <v>18</v>
      </c>
      <c r="J22" s="16">
        <v>0</v>
      </c>
    </row>
    <row r="23" spans="1:10" ht="12.65" customHeight="1" x14ac:dyDescent="0.5">
      <c r="A23" s="14" t="s">
        <v>19</v>
      </c>
      <c r="B23" s="16">
        <v>0</v>
      </c>
      <c r="D23" s="13" t="s">
        <v>23</v>
      </c>
      <c r="E23" s="16">
        <f>B20</f>
        <v>4</v>
      </c>
      <c r="F23" s="15">
        <v>0.5957446808510638</v>
      </c>
      <c r="H23" s="128"/>
      <c r="I23" s="14" t="s">
        <v>19</v>
      </c>
      <c r="J23" s="16">
        <v>0</v>
      </c>
    </row>
    <row r="24" spans="1:10" ht="12.65" customHeight="1" x14ac:dyDescent="0.5">
      <c r="A24" s="14" t="s">
        <v>20</v>
      </c>
      <c r="B24" s="16">
        <v>0</v>
      </c>
      <c r="D24" s="13" t="s">
        <v>24</v>
      </c>
      <c r="E24" s="16">
        <f>B26</f>
        <v>4</v>
      </c>
      <c r="F24" s="15">
        <v>0.38297872340425532</v>
      </c>
      <c r="H24" s="128"/>
      <c r="I24" s="14" t="s">
        <v>20</v>
      </c>
      <c r="J24" s="16">
        <v>0</v>
      </c>
    </row>
    <row r="25" spans="1:10" ht="12.65" customHeight="1" x14ac:dyDescent="0.5">
      <c r="A25" s="14" t="s">
        <v>21</v>
      </c>
      <c r="B25" s="16">
        <v>1</v>
      </c>
      <c r="D25" s="8" t="s">
        <v>22</v>
      </c>
      <c r="E25" s="62">
        <f>SUM(E22:E24)</f>
        <v>10</v>
      </c>
      <c r="F25" s="63"/>
      <c r="H25" s="128"/>
      <c r="I25" s="14" t="s">
        <v>21</v>
      </c>
      <c r="J25" s="16">
        <v>0</v>
      </c>
    </row>
    <row r="26" spans="1:10" ht="12.65" customHeight="1" x14ac:dyDescent="0.5">
      <c r="A26" s="11" t="s">
        <v>24</v>
      </c>
      <c r="B26" s="12">
        <f>SUM(B27:B31)</f>
        <v>4</v>
      </c>
      <c r="F26" s="63"/>
      <c r="H26" s="128"/>
      <c r="I26" s="11" t="s">
        <v>24</v>
      </c>
      <c r="J26" s="12">
        <f>SUM(J27:J31)</f>
        <v>1</v>
      </c>
    </row>
    <row r="27" spans="1:10" ht="12.65" customHeight="1" x14ac:dyDescent="0.5">
      <c r="A27" s="14" t="s">
        <v>16</v>
      </c>
      <c r="B27" s="16">
        <v>3</v>
      </c>
      <c r="D27" s="10"/>
      <c r="E27" s="18"/>
      <c r="H27" s="128"/>
      <c r="I27" s="14" t="s">
        <v>16</v>
      </c>
      <c r="J27" s="16">
        <v>1</v>
      </c>
    </row>
    <row r="28" spans="1:10" ht="12.65" customHeight="1" x14ac:dyDescent="0.5">
      <c r="A28" s="14" t="s">
        <v>18</v>
      </c>
      <c r="B28" s="16">
        <v>0</v>
      </c>
      <c r="H28" s="128"/>
      <c r="I28" s="14" t="s">
        <v>18</v>
      </c>
      <c r="J28" s="16">
        <v>0</v>
      </c>
    </row>
    <row r="29" spans="1:10" ht="12.65" customHeight="1" x14ac:dyDescent="0.5">
      <c r="A29" s="14" t="s">
        <v>19</v>
      </c>
      <c r="B29" s="16">
        <v>0</v>
      </c>
      <c r="H29" s="128"/>
      <c r="I29" s="14" t="s">
        <v>19</v>
      </c>
      <c r="J29" s="16">
        <v>0</v>
      </c>
    </row>
    <row r="30" spans="1:10" ht="12.65" customHeight="1" x14ac:dyDescent="0.5">
      <c r="A30" s="14" t="s">
        <v>20</v>
      </c>
      <c r="B30" s="16">
        <v>0</v>
      </c>
      <c r="H30" s="128"/>
      <c r="I30" s="14" t="s">
        <v>20</v>
      </c>
      <c r="J30" s="16">
        <v>0</v>
      </c>
    </row>
    <row r="31" spans="1:10" ht="12.65" customHeight="1" x14ac:dyDescent="0.5">
      <c r="A31" s="14" t="s">
        <v>21</v>
      </c>
      <c r="B31" s="16">
        <v>1</v>
      </c>
      <c r="H31" s="128"/>
      <c r="I31" s="14" t="s">
        <v>21</v>
      </c>
      <c r="J31" s="16">
        <v>0</v>
      </c>
    </row>
    <row r="32" spans="1:10" ht="12.65" customHeight="1" x14ac:dyDescent="0.5">
      <c r="A32" s="8" t="s">
        <v>11</v>
      </c>
      <c r="B32" s="62">
        <f>SUM(B14,B20,B26)</f>
        <v>10</v>
      </c>
      <c r="I32" s="8" t="s">
        <v>11</v>
      </c>
      <c r="J32" s="62">
        <f>SUM(J26,J20,J14)</f>
        <v>1</v>
      </c>
    </row>
    <row r="34" spans="1:13" ht="14" x14ac:dyDescent="0.3">
      <c r="B34" s="19"/>
      <c r="C34" s="20" t="s">
        <v>25</v>
      </c>
      <c r="D34" s="20" t="s">
        <v>26</v>
      </c>
      <c r="E34" s="20" t="s">
        <v>19</v>
      </c>
      <c r="F34" s="20" t="s">
        <v>20</v>
      </c>
      <c r="G34" s="20" t="s">
        <v>21</v>
      </c>
      <c r="H34" s="62" t="s">
        <v>11</v>
      </c>
    </row>
    <row r="35" spans="1:13" x14ac:dyDescent="0.5">
      <c r="B35" s="21" t="s">
        <v>27</v>
      </c>
      <c r="C35" s="16">
        <v>1</v>
      </c>
      <c r="D35" s="16">
        <v>1</v>
      </c>
      <c r="E35" s="16">
        <v>0</v>
      </c>
      <c r="F35" s="16">
        <v>1</v>
      </c>
      <c r="G35" s="16">
        <v>3</v>
      </c>
      <c r="H35" s="62">
        <f>SUM(C35:G35)</f>
        <v>6</v>
      </c>
    </row>
    <row r="36" spans="1:13" ht="12.65" customHeight="1" x14ac:dyDescent="0.5">
      <c r="B36" s="21" t="s">
        <v>28</v>
      </c>
      <c r="C36" s="16">
        <v>0</v>
      </c>
      <c r="D36" s="16">
        <v>0</v>
      </c>
      <c r="E36" s="16">
        <v>0</v>
      </c>
      <c r="F36" s="16">
        <v>0</v>
      </c>
      <c r="G36" s="16">
        <v>0</v>
      </c>
      <c r="H36" s="62">
        <f t="shared" ref="H36:H37" si="3">SUM(C36:G36)</f>
        <v>0</v>
      </c>
    </row>
    <row r="37" spans="1:13" ht="12.65" customHeight="1" x14ac:dyDescent="0.5">
      <c r="B37" s="21" t="s">
        <v>29</v>
      </c>
      <c r="C37" s="16">
        <v>0</v>
      </c>
      <c r="D37" s="16">
        <v>0</v>
      </c>
      <c r="E37" s="16">
        <v>0</v>
      </c>
      <c r="F37" s="16">
        <v>0</v>
      </c>
      <c r="G37" s="16">
        <v>0</v>
      </c>
      <c r="H37" s="62">
        <f t="shared" si="3"/>
        <v>0</v>
      </c>
    </row>
    <row r="38" spans="1:13" ht="12.65" customHeight="1" x14ac:dyDescent="0.5">
      <c r="B38" s="21" t="s">
        <v>30</v>
      </c>
      <c r="C38" s="16">
        <v>3</v>
      </c>
      <c r="D38" s="16">
        <v>0</v>
      </c>
      <c r="E38" s="16">
        <v>0</v>
      </c>
      <c r="F38" s="16">
        <v>0</v>
      </c>
      <c r="G38" s="16">
        <v>0</v>
      </c>
      <c r="H38" s="62">
        <f>SUM(C38:G38)</f>
        <v>3</v>
      </c>
    </row>
    <row r="39" spans="1:13" ht="12.65" customHeight="1" x14ac:dyDescent="0.5">
      <c r="B39" s="21">
        <v>2023</v>
      </c>
      <c r="C39" s="16">
        <v>1</v>
      </c>
      <c r="D39" s="16">
        <v>0</v>
      </c>
      <c r="E39" s="16">
        <v>0</v>
      </c>
      <c r="F39" s="16">
        <v>0</v>
      </c>
      <c r="G39" s="16">
        <v>0</v>
      </c>
      <c r="H39" s="62">
        <f>SUM(C39:G39)</f>
        <v>1</v>
      </c>
    </row>
    <row r="40" spans="1:13" ht="12.65" customHeight="1" x14ac:dyDescent="0.3">
      <c r="B40" s="56" t="s">
        <v>11</v>
      </c>
      <c r="C40" s="62">
        <f>SUM(C35:C39)</f>
        <v>5</v>
      </c>
      <c r="D40" s="62">
        <f t="shared" ref="D40:G40" si="4">SUM(D35:D39)</f>
        <v>1</v>
      </c>
      <c r="E40" s="62">
        <f t="shared" si="4"/>
        <v>0</v>
      </c>
      <c r="F40" s="62">
        <f t="shared" si="4"/>
        <v>1</v>
      </c>
      <c r="G40" s="62">
        <f t="shared" si="4"/>
        <v>3</v>
      </c>
      <c r="H40" s="19"/>
    </row>
    <row r="41" spans="1:13" ht="12.65" customHeight="1" x14ac:dyDescent="0.5"/>
    <row r="42" spans="1:13" s="80" customFormat="1" ht="15.5" x14ac:dyDescent="0.5">
      <c r="A42" s="80" t="s">
        <v>31</v>
      </c>
    </row>
    <row r="43" spans="1:13" s="58" customFormat="1" ht="14" x14ac:dyDescent="0.5">
      <c r="A43" s="58" t="s">
        <v>32</v>
      </c>
    </row>
    <row r="44" spans="1:13" ht="12.65" customHeight="1" x14ac:dyDescent="0.5">
      <c r="A44" s="13" t="s">
        <v>25</v>
      </c>
      <c r="B44" s="22">
        <v>82566</v>
      </c>
      <c r="C44" s="23"/>
      <c r="I44" s="13" t="s">
        <v>33</v>
      </c>
      <c r="J44" s="22">
        <f>SUM(E54,E61,E68,E75,E82)</f>
        <v>1000</v>
      </c>
      <c r="K44" s="24">
        <f>J44/1000</f>
        <v>1</v>
      </c>
      <c r="L44" s="25">
        <f>J44/$J$50</f>
        <v>3.0051089255822036E-3</v>
      </c>
      <c r="M44" s="23"/>
    </row>
    <row r="45" spans="1:13" ht="12.65" customHeight="1" x14ac:dyDescent="0.5">
      <c r="A45" s="13" t="s">
        <v>26</v>
      </c>
      <c r="B45" s="22">
        <v>44048</v>
      </c>
      <c r="C45" s="23"/>
      <c r="I45" s="13" t="s">
        <v>34</v>
      </c>
      <c r="J45" s="22">
        <f>SUM(E55,E62,E69,E76,E83)</f>
        <v>27989</v>
      </c>
      <c r="K45" s="24">
        <f t="shared" ref="K45:K49" si="5">J45/1000</f>
        <v>27.989000000000001</v>
      </c>
      <c r="L45" s="25">
        <f t="shared" ref="L45:L49" si="6">J45/$J$50</f>
        <v>8.4109993718120293E-2</v>
      </c>
      <c r="M45" s="23"/>
    </row>
    <row r="46" spans="1:13" ht="12.65" customHeight="1" x14ac:dyDescent="0.5">
      <c r="A46" s="13" t="s">
        <v>19</v>
      </c>
      <c r="B46" s="22">
        <v>0</v>
      </c>
      <c r="C46" s="23"/>
      <c r="I46" s="13" t="s">
        <v>36</v>
      </c>
      <c r="J46" s="22">
        <f t="shared" ref="J46:J49" si="7">SUM(E56,E63,E70,E77,E84)</f>
        <v>16218</v>
      </c>
      <c r="K46" s="24">
        <f t="shared" si="5"/>
        <v>16.218</v>
      </c>
      <c r="L46" s="25">
        <f t="shared" si="6"/>
        <v>4.8736856555092176E-2</v>
      </c>
      <c r="M46" s="23"/>
    </row>
    <row r="47" spans="1:13" ht="12.65" customHeight="1" x14ac:dyDescent="0.5">
      <c r="A47" s="13" t="s">
        <v>37</v>
      </c>
      <c r="B47" s="22">
        <v>77605.53</v>
      </c>
      <c r="C47" s="23"/>
      <c r="I47" s="13" t="s">
        <v>38</v>
      </c>
      <c r="J47" s="22">
        <f t="shared" si="7"/>
        <v>73469</v>
      </c>
      <c r="K47" s="24">
        <f t="shared" si="5"/>
        <v>73.468999999999994</v>
      </c>
      <c r="L47" s="25">
        <f t="shared" si="6"/>
        <v>0.22078234765359891</v>
      </c>
      <c r="M47" s="23"/>
    </row>
    <row r="48" spans="1:13" ht="12.65" customHeight="1" x14ac:dyDescent="0.5">
      <c r="A48" s="13" t="s">
        <v>39</v>
      </c>
      <c r="B48" s="22">
        <v>128547.11</v>
      </c>
      <c r="C48" s="23"/>
      <c r="I48" s="13" t="s">
        <v>40</v>
      </c>
      <c r="J48" s="22">
        <f t="shared" si="7"/>
        <v>85549.64</v>
      </c>
      <c r="K48" s="24">
        <f t="shared" si="5"/>
        <v>85.549639999999997</v>
      </c>
      <c r="L48" s="25">
        <f t="shared" si="6"/>
        <v>0.2570859867443443</v>
      </c>
      <c r="M48" s="23"/>
    </row>
    <row r="49" spans="1:13" ht="12.65" customHeight="1" x14ac:dyDescent="0.5">
      <c r="A49" s="9" t="s">
        <v>22</v>
      </c>
      <c r="B49" s="70">
        <f>SUM(B44:B48)</f>
        <v>332766.64</v>
      </c>
      <c r="I49" s="13" t="s">
        <v>41</v>
      </c>
      <c r="J49" s="22">
        <f t="shared" si="7"/>
        <v>128541</v>
      </c>
      <c r="K49" s="24">
        <f t="shared" si="5"/>
        <v>128.541</v>
      </c>
      <c r="L49" s="25">
        <f t="shared" si="6"/>
        <v>0.38627970640326204</v>
      </c>
      <c r="M49" s="23" t="s">
        <v>35</v>
      </c>
    </row>
    <row r="50" spans="1:13" ht="12.65" customHeight="1" x14ac:dyDescent="0.5">
      <c r="A50" s="10"/>
      <c r="B50" s="27"/>
      <c r="I50" s="65" t="s">
        <v>22</v>
      </c>
      <c r="J50" s="64">
        <f>SUM(J44:J49)</f>
        <v>332766.64</v>
      </c>
      <c r="K50" s="67">
        <f t="shared" ref="K50:L50" si="8">SUM(K44:K49)</f>
        <v>332.76664</v>
      </c>
      <c r="L50" s="66">
        <f t="shared" si="8"/>
        <v>0.99999999999999989</v>
      </c>
    </row>
    <row r="51" spans="1:13" ht="12.65" customHeight="1" x14ac:dyDescent="0.5"/>
    <row r="52" spans="1:13" ht="12.65" customHeight="1" x14ac:dyDescent="0.5">
      <c r="B52" s="28">
        <v>2020</v>
      </c>
      <c r="C52" s="28">
        <v>2021</v>
      </c>
      <c r="D52" s="28">
        <v>2022</v>
      </c>
      <c r="E52" s="28">
        <v>2023</v>
      </c>
      <c r="F52" s="75" t="s">
        <v>75</v>
      </c>
    </row>
    <row r="53" spans="1:13" ht="12.65" customHeight="1" x14ac:dyDescent="0.5">
      <c r="A53" s="72" t="s">
        <v>25</v>
      </c>
      <c r="B53" s="73">
        <f>SUM(B54:B59)</f>
        <v>10600</v>
      </c>
      <c r="C53" s="73">
        <f t="shared" ref="C53:E53" si="9">SUM(C54:C59)</f>
        <v>69060</v>
      </c>
      <c r="D53" s="73">
        <f t="shared" si="9"/>
        <v>80026</v>
      </c>
      <c r="E53" s="73">
        <f t="shared" si="9"/>
        <v>82566</v>
      </c>
      <c r="F53" s="74">
        <f>E53/$E$88</f>
        <v>0.24811982354962023</v>
      </c>
    </row>
    <row r="54" spans="1:13" ht="12.65" customHeight="1" x14ac:dyDescent="0.5">
      <c r="A54" s="14" t="s">
        <v>33</v>
      </c>
      <c r="B54" s="32">
        <v>0</v>
      </c>
      <c r="C54" s="32">
        <v>0</v>
      </c>
      <c r="D54" s="32">
        <v>0</v>
      </c>
      <c r="E54" s="22">
        <v>1000</v>
      </c>
      <c r="F54" s="76">
        <f>IFERROR(E54/$E$53,0)</f>
        <v>1.2111522902889809E-2</v>
      </c>
      <c r="I54" s="68" t="s">
        <v>42</v>
      </c>
      <c r="J54" s="69" t="str">
        <f>IFERROR((J62-I62)/I62,"-")</f>
        <v>-</v>
      </c>
      <c r="K54" s="69">
        <f t="shared" ref="K54:M54" si="10">IFERROR((K62-J62)/J62,"-")</f>
        <v>0.30637850719101395</v>
      </c>
      <c r="L54" s="69">
        <f t="shared" si="10"/>
        <v>-0.12103344203388432</v>
      </c>
      <c r="M54" s="69">
        <f t="shared" si="10"/>
        <v>-0.13240801768730182</v>
      </c>
    </row>
    <row r="55" spans="1:13" ht="12.65" customHeight="1" x14ac:dyDescent="0.5">
      <c r="A55" s="14" t="s">
        <v>34</v>
      </c>
      <c r="B55" s="32">
        <v>0</v>
      </c>
      <c r="C55" s="32">
        <v>0</v>
      </c>
      <c r="D55" s="32">
        <v>0</v>
      </c>
      <c r="E55" s="22">
        <v>0</v>
      </c>
      <c r="F55" s="76">
        <f t="shared" ref="F55:F59" si="11">IFERROR(E55/$E$53,0)</f>
        <v>0</v>
      </c>
      <c r="J55" s="28">
        <v>2020</v>
      </c>
      <c r="K55" s="28">
        <v>2021</v>
      </c>
      <c r="L55" s="28">
        <v>2022</v>
      </c>
      <c r="M55" s="28">
        <v>2023</v>
      </c>
    </row>
    <row r="56" spans="1:13" ht="12.65" customHeight="1" x14ac:dyDescent="0.5">
      <c r="A56" s="14" t="s">
        <v>36</v>
      </c>
      <c r="B56" s="32">
        <v>4100</v>
      </c>
      <c r="C56" s="32">
        <v>9350</v>
      </c>
      <c r="D56" s="32">
        <v>9139</v>
      </c>
      <c r="E56" s="22">
        <v>11367</v>
      </c>
      <c r="F56" s="76">
        <f t="shared" si="11"/>
        <v>0.13767168083714845</v>
      </c>
      <c r="I56" s="14" t="s">
        <v>33</v>
      </c>
      <c r="J56" s="33">
        <f>SUM(B54,B61,B68,B75,B82)</f>
        <v>0</v>
      </c>
      <c r="K56" s="33">
        <f t="shared" ref="K56:M61" si="12">SUM(C54,C61,C68,C75,C82)</f>
        <v>0</v>
      </c>
      <c r="L56" s="33">
        <f t="shared" si="12"/>
        <v>2131</v>
      </c>
      <c r="M56" s="33">
        <f t="shared" si="12"/>
        <v>1000</v>
      </c>
    </row>
    <row r="57" spans="1:13" ht="12.65" customHeight="1" x14ac:dyDescent="0.5">
      <c r="A57" s="14" t="s">
        <v>38</v>
      </c>
      <c r="B57" s="32">
        <v>6500</v>
      </c>
      <c r="C57" s="32">
        <v>56150</v>
      </c>
      <c r="D57" s="32">
        <v>68228</v>
      </c>
      <c r="E57" s="22">
        <v>66218</v>
      </c>
      <c r="F57" s="76">
        <f t="shared" si="11"/>
        <v>0.8020008235835574</v>
      </c>
      <c r="I57" s="14" t="s">
        <v>34</v>
      </c>
      <c r="J57" s="33">
        <f t="shared" ref="J57:J61" si="13">SUM(B55,B62,B69,B76,B83)</f>
        <v>20984</v>
      </c>
      <c r="K57" s="33">
        <f t="shared" si="12"/>
        <v>23101</v>
      </c>
      <c r="L57" s="33">
        <f t="shared" si="12"/>
        <v>23958</v>
      </c>
      <c r="M57" s="33">
        <f t="shared" si="12"/>
        <v>27989</v>
      </c>
    </row>
    <row r="58" spans="1:13" ht="12.65" customHeight="1" x14ac:dyDescent="0.5">
      <c r="A58" s="14" t="s">
        <v>40</v>
      </c>
      <c r="B58" s="32">
        <v>0</v>
      </c>
      <c r="C58" s="32">
        <v>3560</v>
      </c>
      <c r="D58" s="32">
        <v>2659</v>
      </c>
      <c r="E58" s="22">
        <v>3981</v>
      </c>
      <c r="F58" s="76">
        <f t="shared" si="11"/>
        <v>4.8215972676404331E-2</v>
      </c>
      <c r="I58" s="14" t="s">
        <v>36</v>
      </c>
      <c r="J58" s="33">
        <f t="shared" si="13"/>
        <v>4100</v>
      </c>
      <c r="K58" s="33">
        <f t="shared" si="12"/>
        <v>9350</v>
      </c>
      <c r="L58" s="33">
        <f t="shared" si="12"/>
        <v>15415</v>
      </c>
      <c r="M58" s="33">
        <f t="shared" si="12"/>
        <v>16218</v>
      </c>
    </row>
    <row r="59" spans="1:13" ht="12.65" customHeight="1" x14ac:dyDescent="0.5">
      <c r="A59" s="14" t="s">
        <v>41</v>
      </c>
      <c r="B59" s="32">
        <v>0</v>
      </c>
      <c r="C59" s="32">
        <v>0</v>
      </c>
      <c r="D59" s="32">
        <v>0</v>
      </c>
      <c r="E59" s="22">
        <v>0</v>
      </c>
      <c r="F59" s="76">
        <f t="shared" si="11"/>
        <v>0</v>
      </c>
      <c r="I59" s="14" t="s">
        <v>38</v>
      </c>
      <c r="J59" s="33">
        <f t="shared" si="13"/>
        <v>13205</v>
      </c>
      <c r="K59" s="33">
        <f t="shared" si="12"/>
        <v>63085</v>
      </c>
      <c r="L59" s="33">
        <f t="shared" si="12"/>
        <v>75163</v>
      </c>
      <c r="M59" s="33">
        <f t="shared" si="12"/>
        <v>73469</v>
      </c>
    </row>
    <row r="60" spans="1:13" ht="12.65" customHeight="1" x14ac:dyDescent="0.5">
      <c r="A60" s="72" t="s">
        <v>26</v>
      </c>
      <c r="B60" s="73">
        <f>SUM(B61:B66)</f>
        <v>42997</v>
      </c>
      <c r="C60" s="73">
        <f t="shared" ref="C60:E60" si="14">SUM(C61:C66)</f>
        <v>42925</v>
      </c>
      <c r="D60" s="73">
        <f t="shared" si="14"/>
        <v>42900</v>
      </c>
      <c r="E60" s="73">
        <f t="shared" si="14"/>
        <v>44048</v>
      </c>
      <c r="F60" s="74">
        <f>E60/$E$88</f>
        <v>0.13236903795404489</v>
      </c>
      <c r="I60" s="14" t="s">
        <v>40</v>
      </c>
      <c r="J60" s="33">
        <f t="shared" si="13"/>
        <v>114954</v>
      </c>
      <c r="K60" s="33">
        <f t="shared" si="12"/>
        <v>141558</v>
      </c>
      <c r="L60" s="33">
        <f t="shared" si="12"/>
        <v>109954</v>
      </c>
      <c r="M60" s="33">
        <f t="shared" si="12"/>
        <v>85549.64</v>
      </c>
    </row>
    <row r="61" spans="1:13" ht="12.65" customHeight="1" x14ac:dyDescent="0.5">
      <c r="A61" s="14" t="s">
        <v>33</v>
      </c>
      <c r="B61" s="32">
        <v>0</v>
      </c>
      <c r="C61" s="32">
        <v>0</v>
      </c>
      <c r="D61" s="32">
        <v>2131</v>
      </c>
      <c r="E61" s="22">
        <v>0</v>
      </c>
      <c r="F61" s="76">
        <f>IFERROR(E61/$E$60,0)</f>
        <v>0</v>
      </c>
      <c r="I61" s="14" t="s">
        <v>41</v>
      </c>
      <c r="J61" s="33">
        <f t="shared" si="13"/>
        <v>180785</v>
      </c>
      <c r="K61" s="33">
        <f t="shared" si="12"/>
        <v>199273</v>
      </c>
      <c r="L61" s="33">
        <f t="shared" si="12"/>
        <v>156931</v>
      </c>
      <c r="M61" s="33">
        <f t="shared" si="12"/>
        <v>128541</v>
      </c>
    </row>
    <row r="62" spans="1:13" ht="12.65" customHeight="1" x14ac:dyDescent="0.5">
      <c r="A62" s="14" t="s">
        <v>34</v>
      </c>
      <c r="B62" s="32">
        <v>20984</v>
      </c>
      <c r="C62" s="32">
        <v>23101</v>
      </c>
      <c r="D62" s="32">
        <v>23958</v>
      </c>
      <c r="E62" s="22">
        <v>27989</v>
      </c>
      <c r="F62" s="76">
        <f t="shared" ref="F62:F66" si="15">IFERROR(E62/$E$60,0)</f>
        <v>0.6354204504177261</v>
      </c>
      <c r="J62" s="64">
        <f>SUM(J56:J61)</f>
        <v>334028</v>
      </c>
      <c r="K62" s="64">
        <f t="shared" ref="K62:M62" si="16">SUM(K56:K61)</f>
        <v>436367</v>
      </c>
      <c r="L62" s="64">
        <f t="shared" si="16"/>
        <v>383552</v>
      </c>
      <c r="M62" s="64">
        <f t="shared" si="16"/>
        <v>332766.64</v>
      </c>
    </row>
    <row r="63" spans="1:13" ht="12.65" customHeight="1" x14ac:dyDescent="0.5">
      <c r="A63" s="14" t="s">
        <v>36</v>
      </c>
      <c r="B63" s="32">
        <v>0</v>
      </c>
      <c r="C63" s="32">
        <v>0</v>
      </c>
      <c r="D63" s="32">
        <v>6276</v>
      </c>
      <c r="E63" s="22">
        <v>4851</v>
      </c>
      <c r="F63" s="76">
        <f t="shared" si="15"/>
        <v>0.11012985833636034</v>
      </c>
      <c r="J63" s="35"/>
      <c r="K63" s="35"/>
      <c r="L63" s="35"/>
      <c r="M63" s="35"/>
    </row>
    <row r="64" spans="1:13" ht="12.65" customHeight="1" x14ac:dyDescent="0.5">
      <c r="A64" s="14" t="s">
        <v>38</v>
      </c>
      <c r="B64" s="32">
        <v>6705</v>
      </c>
      <c r="C64" s="32">
        <v>6935</v>
      </c>
      <c r="D64" s="32">
        <v>6935</v>
      </c>
      <c r="E64" s="22">
        <v>7251</v>
      </c>
      <c r="F64" s="76">
        <f t="shared" si="15"/>
        <v>0.16461587359244462</v>
      </c>
    </row>
    <row r="65" spans="1:13" ht="12.65" customHeight="1" x14ac:dyDescent="0.5">
      <c r="A65" s="14" t="s">
        <v>40</v>
      </c>
      <c r="B65" s="32">
        <v>15308</v>
      </c>
      <c r="C65" s="32">
        <v>12889</v>
      </c>
      <c r="D65" s="32">
        <v>3600</v>
      </c>
      <c r="E65" s="22">
        <v>3957</v>
      </c>
      <c r="F65" s="76">
        <f t="shared" si="15"/>
        <v>8.9833817653468942E-2</v>
      </c>
    </row>
    <row r="66" spans="1:13" ht="12.65" customHeight="1" x14ac:dyDescent="0.5">
      <c r="A66" s="14" t="s">
        <v>41</v>
      </c>
      <c r="B66" s="32">
        <v>0</v>
      </c>
      <c r="C66" s="32">
        <v>0</v>
      </c>
      <c r="D66" s="32">
        <v>0</v>
      </c>
      <c r="E66" s="22">
        <v>0</v>
      </c>
      <c r="F66" s="76">
        <f t="shared" si="15"/>
        <v>0</v>
      </c>
    </row>
    <row r="67" spans="1:13" ht="12.65" customHeight="1" x14ac:dyDescent="0.5">
      <c r="A67" s="72" t="s">
        <v>19</v>
      </c>
      <c r="B67" s="73">
        <f>SUM(B68:B73)</f>
        <v>0</v>
      </c>
      <c r="C67" s="73">
        <f t="shared" ref="C67:E67" si="17">SUM(C68:C73)</f>
        <v>0</v>
      </c>
      <c r="D67" s="73">
        <f t="shared" si="17"/>
        <v>0</v>
      </c>
      <c r="E67" s="73">
        <f t="shared" si="17"/>
        <v>0</v>
      </c>
      <c r="F67" s="74">
        <f>E67/$E$88</f>
        <v>0</v>
      </c>
    </row>
    <row r="68" spans="1:13" ht="12.65" customHeight="1" x14ac:dyDescent="0.5">
      <c r="A68" s="14" t="s">
        <v>33</v>
      </c>
      <c r="B68" s="32">
        <v>0</v>
      </c>
      <c r="C68" s="32">
        <v>0</v>
      </c>
      <c r="D68" s="32">
        <v>0</v>
      </c>
      <c r="E68" s="22">
        <v>0</v>
      </c>
      <c r="F68" s="76">
        <f>IFERROR(E68/$E$67,0)</f>
        <v>0</v>
      </c>
      <c r="J68" s="129" t="s">
        <v>44</v>
      </c>
      <c r="K68" s="129"/>
      <c r="L68" s="129"/>
      <c r="M68" s="129"/>
    </row>
    <row r="69" spans="1:13" ht="12.65" customHeight="1" x14ac:dyDescent="0.5">
      <c r="A69" s="14" t="s">
        <v>34</v>
      </c>
      <c r="B69" s="32">
        <v>0</v>
      </c>
      <c r="C69" s="32">
        <v>0</v>
      </c>
      <c r="D69" s="32">
        <v>0</v>
      </c>
      <c r="E69" s="22">
        <v>0</v>
      </c>
      <c r="F69" s="76">
        <f t="shared" ref="F69:F73" si="18">IFERROR(E69/$E$67,0)</f>
        <v>0</v>
      </c>
      <c r="J69" s="28">
        <v>2020</v>
      </c>
      <c r="K69" s="28">
        <v>2021</v>
      </c>
      <c r="L69" s="28">
        <v>2022</v>
      </c>
      <c r="M69" s="28">
        <v>2023</v>
      </c>
    </row>
    <row r="70" spans="1:13" ht="12.65" customHeight="1" x14ac:dyDescent="0.5">
      <c r="A70" s="14" t="s">
        <v>36</v>
      </c>
      <c r="B70" s="32">
        <v>0</v>
      </c>
      <c r="C70" s="32">
        <v>0</v>
      </c>
      <c r="D70" s="32">
        <v>0</v>
      </c>
      <c r="E70" s="22">
        <v>0</v>
      </c>
      <c r="F70" s="76">
        <f t="shared" si="18"/>
        <v>0</v>
      </c>
      <c r="I70" s="14" t="s">
        <v>33</v>
      </c>
      <c r="J70" s="33"/>
      <c r="K70" s="71" t="str">
        <f>IFERROR((K56-J56)/J56,"-")</f>
        <v>-</v>
      </c>
      <c r="L70" s="71" t="str">
        <f t="shared" ref="L70:M70" si="19">IFERROR((L56-K56)/K56,"-")</f>
        <v>-</v>
      </c>
      <c r="M70" s="71">
        <f t="shared" si="19"/>
        <v>-0.53073674331299858</v>
      </c>
    </row>
    <row r="71" spans="1:13" ht="12.65" customHeight="1" x14ac:dyDescent="0.5">
      <c r="A71" s="14" t="s">
        <v>38</v>
      </c>
      <c r="B71" s="32">
        <v>0</v>
      </c>
      <c r="C71" s="32">
        <v>0</v>
      </c>
      <c r="D71" s="32">
        <v>0</v>
      </c>
      <c r="E71" s="22">
        <v>0</v>
      </c>
      <c r="F71" s="76">
        <f t="shared" si="18"/>
        <v>0</v>
      </c>
      <c r="I71" s="14" t="s">
        <v>34</v>
      </c>
      <c r="J71" s="33"/>
      <c r="K71" s="71">
        <f t="shared" ref="K71:M75" si="20">IFERROR((K57-J57)/J57,"-")</f>
        <v>0.10088638963019443</v>
      </c>
      <c r="L71" s="71">
        <f t="shared" si="20"/>
        <v>3.7097961127223932E-2</v>
      </c>
      <c r="M71" s="71">
        <f t="shared" si="20"/>
        <v>0.16825277569079222</v>
      </c>
    </row>
    <row r="72" spans="1:13" ht="12.65" customHeight="1" x14ac:dyDescent="0.5">
      <c r="A72" s="14" t="s">
        <v>40</v>
      </c>
      <c r="B72" s="32">
        <v>0</v>
      </c>
      <c r="C72" s="32">
        <v>0</v>
      </c>
      <c r="D72" s="32">
        <v>0</v>
      </c>
      <c r="E72" s="22">
        <v>0</v>
      </c>
      <c r="F72" s="76">
        <f t="shared" si="18"/>
        <v>0</v>
      </c>
      <c r="I72" s="14" t="s">
        <v>36</v>
      </c>
      <c r="J72" s="33"/>
      <c r="K72" s="71">
        <f t="shared" si="20"/>
        <v>1.2804878048780488</v>
      </c>
      <c r="L72" s="71">
        <f t="shared" si="20"/>
        <v>0.64866310160427809</v>
      </c>
      <c r="M72" s="71">
        <f t="shared" si="20"/>
        <v>5.2092118066818037E-2</v>
      </c>
    </row>
    <row r="73" spans="1:13" ht="12.65" customHeight="1" x14ac:dyDescent="0.5">
      <c r="A73" s="14" t="s">
        <v>41</v>
      </c>
      <c r="B73" s="32">
        <v>0</v>
      </c>
      <c r="C73" s="32">
        <v>0</v>
      </c>
      <c r="D73" s="32">
        <v>0</v>
      </c>
      <c r="E73" s="22">
        <v>0</v>
      </c>
      <c r="F73" s="76">
        <f t="shared" si="18"/>
        <v>0</v>
      </c>
      <c r="I73" s="14" t="s">
        <v>38</v>
      </c>
      <c r="J73" s="33"/>
      <c r="K73" s="71">
        <f t="shared" si="20"/>
        <v>3.7773570617190457</v>
      </c>
      <c r="L73" s="71">
        <f t="shared" si="20"/>
        <v>0.19145597210113338</v>
      </c>
      <c r="M73" s="71">
        <f t="shared" si="20"/>
        <v>-2.2537684765110495E-2</v>
      </c>
    </row>
    <row r="74" spans="1:13" ht="12.65" customHeight="1" x14ac:dyDescent="0.5">
      <c r="A74" s="72" t="s">
        <v>37</v>
      </c>
      <c r="B74" s="73">
        <f>SUM(B75:B80)</f>
        <v>107396</v>
      </c>
      <c r="C74" s="73">
        <f t="shared" ref="C74:E74" si="21">SUM(C75:C80)</f>
        <v>125109</v>
      </c>
      <c r="D74" s="73">
        <f t="shared" si="21"/>
        <v>103695</v>
      </c>
      <c r="E74" s="73">
        <f t="shared" si="21"/>
        <v>77605.53</v>
      </c>
      <c r="F74" s="74">
        <f>E74/$E$88</f>
        <v>0.23321307087753748</v>
      </c>
      <c r="I74" s="14" t="s">
        <v>40</v>
      </c>
      <c r="J74" s="33"/>
      <c r="K74" s="71">
        <f t="shared" si="20"/>
        <v>0.23143170311602901</v>
      </c>
      <c r="L74" s="71">
        <f t="shared" si="20"/>
        <v>-0.22325831108097036</v>
      </c>
      <c r="M74" s="71">
        <f t="shared" si="20"/>
        <v>-0.2219506339014497</v>
      </c>
    </row>
    <row r="75" spans="1:13" ht="12.65" customHeight="1" x14ac:dyDescent="0.5">
      <c r="A75" s="14" t="s">
        <v>33</v>
      </c>
      <c r="B75" s="32">
        <v>0</v>
      </c>
      <c r="C75" s="32">
        <v>0</v>
      </c>
      <c r="D75" s="32">
        <v>0</v>
      </c>
      <c r="E75" s="22">
        <v>0</v>
      </c>
      <c r="F75" s="76">
        <f>IFERROR(E75/$E$74,0)</f>
        <v>0</v>
      </c>
      <c r="I75" s="14" t="s">
        <v>41</v>
      </c>
      <c r="J75" s="33"/>
      <c r="K75" s="71">
        <f>IFERROR((K61-J61)/J61,"-")</f>
        <v>0.1022651215532262</v>
      </c>
      <c r="L75" s="71">
        <f t="shared" si="20"/>
        <v>-0.21248237342740864</v>
      </c>
      <c r="M75" s="71">
        <f t="shared" si="20"/>
        <v>-0.18090753260987313</v>
      </c>
    </row>
    <row r="76" spans="1:13" ht="12.65" customHeight="1" x14ac:dyDescent="0.5">
      <c r="A76" s="14" t="s">
        <v>34</v>
      </c>
      <c r="B76" s="32">
        <v>0</v>
      </c>
      <c r="C76" s="32">
        <v>0</v>
      </c>
      <c r="D76" s="32">
        <v>0</v>
      </c>
      <c r="E76" s="22">
        <v>0</v>
      </c>
      <c r="F76" s="76">
        <f t="shared" ref="F76:F80" si="22">IFERROR(E76/$E$74,0)</f>
        <v>0</v>
      </c>
      <c r="J76" s="34"/>
      <c r="K76" s="36"/>
      <c r="L76" s="36"/>
      <c r="M76" s="36"/>
    </row>
    <row r="77" spans="1:13" ht="12.65" customHeight="1" x14ac:dyDescent="0.5">
      <c r="A77" s="14" t="s">
        <v>36</v>
      </c>
      <c r="B77" s="32">
        <v>0</v>
      </c>
      <c r="C77" s="32">
        <v>0</v>
      </c>
      <c r="D77" s="32">
        <v>0</v>
      </c>
      <c r="E77" s="22">
        <v>0</v>
      </c>
      <c r="F77" s="76">
        <f t="shared" si="22"/>
        <v>0</v>
      </c>
      <c r="J77" s="35"/>
      <c r="K77" s="35"/>
      <c r="L77" s="35"/>
      <c r="M77" s="35"/>
    </row>
    <row r="78" spans="1:13" ht="12.65" customHeight="1" x14ac:dyDescent="0.5">
      <c r="A78" s="14" t="s">
        <v>38</v>
      </c>
      <c r="B78" s="32">
        <v>0</v>
      </c>
      <c r="C78" s="32">
        <v>0</v>
      </c>
      <c r="D78" s="32">
        <v>0</v>
      </c>
      <c r="E78" s="22">
        <v>0</v>
      </c>
      <c r="F78" s="76">
        <f t="shared" si="22"/>
        <v>0</v>
      </c>
    </row>
    <row r="79" spans="1:13" ht="12.65" customHeight="1" x14ac:dyDescent="0.5">
      <c r="A79" s="14" t="s">
        <v>40</v>
      </c>
      <c r="B79" s="32">
        <v>89146</v>
      </c>
      <c r="C79" s="32">
        <v>125109</v>
      </c>
      <c r="D79" s="32">
        <v>103695</v>
      </c>
      <c r="E79" s="22">
        <v>77605.53</v>
      </c>
      <c r="F79" s="76">
        <f t="shared" si="22"/>
        <v>1</v>
      </c>
    </row>
    <row r="80" spans="1:13" ht="12.65" customHeight="1" x14ac:dyDescent="0.5">
      <c r="A80" s="14" t="s">
        <v>41</v>
      </c>
      <c r="B80" s="32">
        <v>18250</v>
      </c>
      <c r="C80" s="32">
        <v>0</v>
      </c>
      <c r="D80" s="32">
        <v>0</v>
      </c>
      <c r="E80" s="22">
        <v>0</v>
      </c>
      <c r="F80" s="76">
        <f t="shared" si="22"/>
        <v>0</v>
      </c>
    </row>
    <row r="81" spans="1:12" ht="12.65" customHeight="1" x14ac:dyDescent="0.5">
      <c r="A81" s="72" t="s">
        <v>39</v>
      </c>
      <c r="B81" s="73">
        <f>SUM(B82:B87)</f>
        <v>173035</v>
      </c>
      <c r="C81" s="73">
        <f t="shared" ref="C81:E81" si="23">SUM(C82:C87)</f>
        <v>199273</v>
      </c>
      <c r="D81" s="73">
        <f t="shared" si="23"/>
        <v>156931</v>
      </c>
      <c r="E81" s="73">
        <f t="shared" si="23"/>
        <v>128547.11</v>
      </c>
      <c r="F81" s="74">
        <f>E81/$E$88</f>
        <v>0.38629806761879737</v>
      </c>
    </row>
    <row r="82" spans="1:12" ht="12.65" customHeight="1" x14ac:dyDescent="0.5">
      <c r="A82" s="14" t="s">
        <v>33</v>
      </c>
      <c r="B82" s="32">
        <v>0</v>
      </c>
      <c r="C82" s="32">
        <v>0</v>
      </c>
      <c r="D82" s="32">
        <v>0</v>
      </c>
      <c r="E82" s="22">
        <v>0</v>
      </c>
      <c r="F82" s="76">
        <f>IFERROR(E82/$E$81,0)</f>
        <v>0</v>
      </c>
    </row>
    <row r="83" spans="1:12" ht="12.65" customHeight="1" x14ac:dyDescent="0.5">
      <c r="A83" s="14" t="s">
        <v>34</v>
      </c>
      <c r="B83" s="32">
        <v>0</v>
      </c>
      <c r="C83" s="32">
        <v>0</v>
      </c>
      <c r="D83" s="32">
        <v>0</v>
      </c>
      <c r="E83" s="22">
        <v>0</v>
      </c>
      <c r="F83" s="76">
        <f t="shared" ref="F83:F87" si="24">IFERROR(E83/$E$81,0)</f>
        <v>0</v>
      </c>
    </row>
    <row r="84" spans="1:12" ht="12.65" customHeight="1" x14ac:dyDescent="0.5">
      <c r="A84" s="14" t="s">
        <v>36</v>
      </c>
      <c r="B84" s="32">
        <v>0</v>
      </c>
      <c r="C84" s="32">
        <v>0</v>
      </c>
      <c r="D84" s="32">
        <v>0</v>
      </c>
      <c r="E84" s="22">
        <v>0</v>
      </c>
      <c r="F84" s="76">
        <f t="shared" si="24"/>
        <v>0</v>
      </c>
    </row>
    <row r="85" spans="1:12" ht="12.65" customHeight="1" x14ac:dyDescent="0.5">
      <c r="A85" s="14" t="s">
        <v>38</v>
      </c>
      <c r="B85" s="32">
        <v>0</v>
      </c>
      <c r="C85" s="32">
        <v>0</v>
      </c>
      <c r="D85" s="32">
        <v>0</v>
      </c>
      <c r="E85" s="22">
        <v>0</v>
      </c>
      <c r="F85" s="76">
        <f t="shared" si="24"/>
        <v>0</v>
      </c>
    </row>
    <row r="86" spans="1:12" ht="12.65" customHeight="1" x14ac:dyDescent="0.5">
      <c r="A86" s="14" t="s">
        <v>40</v>
      </c>
      <c r="B86" s="32">
        <v>10500</v>
      </c>
      <c r="C86" s="32">
        <v>0</v>
      </c>
      <c r="D86" s="32">
        <v>0</v>
      </c>
      <c r="E86" s="22">
        <v>6.11</v>
      </c>
      <c r="F86" s="76">
        <f t="shared" si="24"/>
        <v>4.7531212487001846E-5</v>
      </c>
    </row>
    <row r="87" spans="1:12" ht="12.65" customHeight="1" x14ac:dyDescent="0.5">
      <c r="A87" s="14" t="s">
        <v>41</v>
      </c>
      <c r="B87" s="32">
        <v>162535</v>
      </c>
      <c r="C87" s="32">
        <v>199273</v>
      </c>
      <c r="D87" s="32">
        <v>156931</v>
      </c>
      <c r="E87" s="22">
        <v>128541</v>
      </c>
      <c r="F87" s="76">
        <f t="shared" si="24"/>
        <v>0.99995246878751298</v>
      </c>
    </row>
    <row r="88" spans="1:12" ht="12.65" customHeight="1" x14ac:dyDescent="0.5">
      <c r="A88" s="8" t="s">
        <v>22</v>
      </c>
      <c r="B88" s="64">
        <f>SUM(B81,B74,B67,B60,B53)</f>
        <v>334028</v>
      </c>
      <c r="C88" s="64">
        <f t="shared" ref="C88:E88" si="25">SUM(C81,C74,C67,C60,C53)</f>
        <v>436367</v>
      </c>
      <c r="D88" s="64">
        <f t="shared" si="25"/>
        <v>383552</v>
      </c>
      <c r="E88" s="64">
        <f t="shared" si="25"/>
        <v>332766.64</v>
      </c>
      <c r="F88" s="62"/>
    </row>
    <row r="89" spans="1:12" ht="12.65" customHeight="1" x14ac:dyDescent="0.5">
      <c r="B89" s="27"/>
      <c r="E89" s="37"/>
      <c r="F89" s="37"/>
      <c r="G89" s="37"/>
      <c r="H89" s="37"/>
      <c r="I89" s="37"/>
      <c r="J89" s="37"/>
      <c r="L89" s="27"/>
    </row>
    <row r="90" spans="1:12" ht="12.65" customHeight="1" x14ac:dyDescent="0.5">
      <c r="B90" s="27"/>
      <c r="E90" s="37"/>
      <c r="F90" s="37"/>
      <c r="G90" s="37"/>
      <c r="H90" s="37"/>
      <c r="I90" s="37"/>
      <c r="J90" s="37"/>
      <c r="L90" s="27"/>
    </row>
    <row r="91" spans="1:12" s="38" customFormat="1" ht="12.65" customHeight="1" x14ac:dyDescent="0.5">
      <c r="A91" s="38" t="s">
        <v>76</v>
      </c>
      <c r="B91" s="77"/>
      <c r="E91" s="39"/>
      <c r="F91" s="39"/>
      <c r="G91" s="39"/>
      <c r="H91" s="39"/>
      <c r="I91" s="39"/>
      <c r="J91" s="39"/>
      <c r="L91" s="77"/>
    </row>
    <row r="92" spans="1:12" ht="12.65" customHeight="1" x14ac:dyDescent="0.5">
      <c r="B92" s="27"/>
      <c r="E92" s="40" t="s">
        <v>33</v>
      </c>
      <c r="F92" s="40" t="s">
        <v>34</v>
      </c>
      <c r="G92" s="40" t="s">
        <v>36</v>
      </c>
      <c r="H92" s="40" t="s">
        <v>38</v>
      </c>
      <c r="I92" s="40" t="s">
        <v>40</v>
      </c>
      <c r="J92" s="40" t="s">
        <v>41</v>
      </c>
      <c r="L92" s="27"/>
    </row>
    <row r="93" spans="1:12" ht="12.65" customHeight="1" x14ac:dyDescent="0.5">
      <c r="A93" s="13" t="s">
        <v>0</v>
      </c>
      <c r="B93" s="22">
        <v>0</v>
      </c>
      <c r="C93" s="25">
        <v>0</v>
      </c>
      <c r="E93" s="41">
        <v>0</v>
      </c>
      <c r="F93" s="41">
        <v>0</v>
      </c>
      <c r="G93" s="41">
        <v>0</v>
      </c>
      <c r="H93" s="41">
        <v>0</v>
      </c>
      <c r="I93" s="41">
        <v>0</v>
      </c>
      <c r="J93" s="41">
        <v>0</v>
      </c>
      <c r="K93" s="70">
        <f>SUM(E93:J93)</f>
        <v>0</v>
      </c>
      <c r="L93" s="27"/>
    </row>
    <row r="94" spans="1:12" ht="12.65" customHeight="1" x14ac:dyDescent="0.5">
      <c r="A94" s="13" t="s">
        <v>45</v>
      </c>
      <c r="B94" s="22">
        <v>0</v>
      </c>
      <c r="C94" s="25">
        <v>3.1879488526887372E-2</v>
      </c>
      <c r="E94" s="41">
        <v>0</v>
      </c>
      <c r="F94" s="41">
        <v>0</v>
      </c>
      <c r="G94" s="41">
        <v>0</v>
      </c>
      <c r="H94" s="41">
        <v>0</v>
      </c>
      <c r="I94" s="41">
        <v>0</v>
      </c>
      <c r="J94" s="41">
        <v>0</v>
      </c>
      <c r="K94" s="70">
        <f t="shared" ref="K94:K102" si="26">SUM(E94:J94)</f>
        <v>0</v>
      </c>
      <c r="L94" s="27"/>
    </row>
    <row r="95" spans="1:12" ht="12.65" customHeight="1" x14ac:dyDescent="0.5">
      <c r="A95" s="13" t="s">
        <v>46</v>
      </c>
      <c r="B95" s="22">
        <v>16384</v>
      </c>
      <c r="C95" s="25">
        <v>0</v>
      </c>
      <c r="E95" s="41">
        <v>0</v>
      </c>
      <c r="F95" s="41">
        <v>12784</v>
      </c>
      <c r="G95" s="41">
        <v>0</v>
      </c>
      <c r="H95" s="41">
        <v>0</v>
      </c>
      <c r="I95" s="41">
        <v>3600</v>
      </c>
      <c r="J95" s="41">
        <v>0</v>
      </c>
      <c r="K95" s="70">
        <f t="shared" si="26"/>
        <v>16384</v>
      </c>
      <c r="L95" s="27"/>
    </row>
    <row r="96" spans="1:12" ht="12.65" customHeight="1" x14ac:dyDescent="0.5">
      <c r="A96" s="13" t="s">
        <v>47</v>
      </c>
      <c r="B96" s="22">
        <v>0</v>
      </c>
      <c r="C96" s="25">
        <v>0</v>
      </c>
      <c r="E96" s="41">
        <v>0</v>
      </c>
      <c r="F96" s="41">
        <v>0</v>
      </c>
      <c r="G96" s="41">
        <v>0</v>
      </c>
      <c r="H96" s="41">
        <v>0</v>
      </c>
      <c r="I96" s="41">
        <v>0</v>
      </c>
      <c r="J96" s="41">
        <v>0</v>
      </c>
      <c r="K96" s="70">
        <f t="shared" si="26"/>
        <v>0</v>
      </c>
      <c r="L96" s="27"/>
    </row>
    <row r="97" spans="1:12" ht="12.65" customHeight="1" x14ac:dyDescent="0.5">
      <c r="A97" s="13" t="s">
        <v>48</v>
      </c>
      <c r="B97" s="22">
        <v>0</v>
      </c>
      <c r="C97" s="25">
        <v>0</v>
      </c>
      <c r="E97" s="41">
        <v>0</v>
      </c>
      <c r="F97" s="41">
        <v>0</v>
      </c>
      <c r="G97" s="41">
        <v>0</v>
      </c>
      <c r="H97" s="41">
        <v>0</v>
      </c>
      <c r="I97" s="41">
        <v>0</v>
      </c>
      <c r="J97" s="41">
        <v>0</v>
      </c>
      <c r="K97" s="70">
        <f t="shared" si="26"/>
        <v>0</v>
      </c>
      <c r="L97" s="27"/>
    </row>
    <row r="98" spans="1:12" ht="12.65" customHeight="1" x14ac:dyDescent="0.5">
      <c r="A98" s="13" t="s">
        <v>49</v>
      </c>
      <c r="B98" s="22">
        <v>0</v>
      </c>
      <c r="C98" s="25">
        <v>0.95717288491854968</v>
      </c>
      <c r="E98" s="41">
        <v>0</v>
      </c>
      <c r="F98" s="41">
        <v>0</v>
      </c>
      <c r="G98" s="41">
        <v>0</v>
      </c>
      <c r="H98" s="41">
        <v>0</v>
      </c>
      <c r="I98" s="41">
        <v>0</v>
      </c>
      <c r="J98" s="41">
        <v>0</v>
      </c>
      <c r="K98" s="70">
        <f t="shared" si="26"/>
        <v>0</v>
      </c>
      <c r="L98" s="27"/>
    </row>
    <row r="99" spans="1:12" ht="12.65" customHeight="1" x14ac:dyDescent="0.5">
      <c r="A99" s="13" t="s">
        <v>50</v>
      </c>
      <c r="B99" s="22">
        <v>0</v>
      </c>
      <c r="C99" s="25">
        <v>0</v>
      </c>
      <c r="E99" s="41">
        <v>0</v>
      </c>
      <c r="F99" s="41">
        <v>0</v>
      </c>
      <c r="G99" s="41">
        <v>0</v>
      </c>
      <c r="H99" s="41">
        <v>0</v>
      </c>
      <c r="I99" s="41">
        <v>0</v>
      </c>
      <c r="J99" s="41">
        <v>0</v>
      </c>
      <c r="K99" s="70">
        <f t="shared" si="26"/>
        <v>0</v>
      </c>
      <c r="L99" s="27"/>
    </row>
    <row r="100" spans="1:12" ht="12.65" customHeight="1" x14ac:dyDescent="0.5">
      <c r="A100" s="13" t="s">
        <v>51</v>
      </c>
      <c r="B100" s="22">
        <v>0</v>
      </c>
      <c r="C100" s="25">
        <v>1.094762655456297E-2</v>
      </c>
      <c r="E100" s="41">
        <v>0</v>
      </c>
      <c r="F100" s="41">
        <v>0</v>
      </c>
      <c r="G100" s="41">
        <v>0</v>
      </c>
      <c r="H100" s="41">
        <v>0</v>
      </c>
      <c r="I100" s="41">
        <v>0</v>
      </c>
      <c r="J100" s="41">
        <v>0</v>
      </c>
      <c r="K100" s="70">
        <f t="shared" si="26"/>
        <v>0</v>
      </c>
      <c r="L100" s="27"/>
    </row>
    <row r="101" spans="1:12" ht="12.65" customHeight="1" x14ac:dyDescent="0.5">
      <c r="A101" s="13" t="s">
        <v>52</v>
      </c>
      <c r="B101" s="22">
        <v>0</v>
      </c>
      <c r="C101" s="25">
        <v>0</v>
      </c>
      <c r="E101" s="41">
        <v>0</v>
      </c>
      <c r="F101" s="41">
        <v>0</v>
      </c>
      <c r="G101" s="41">
        <v>0</v>
      </c>
      <c r="H101" s="41">
        <v>0</v>
      </c>
      <c r="I101" s="41">
        <v>0</v>
      </c>
      <c r="J101" s="41">
        <v>0</v>
      </c>
      <c r="K101" s="70">
        <f t="shared" si="26"/>
        <v>0</v>
      </c>
      <c r="L101" s="27"/>
    </row>
    <row r="102" spans="1:12" ht="12.65" customHeight="1" x14ac:dyDescent="0.5">
      <c r="A102" s="13" t="s">
        <v>53</v>
      </c>
      <c r="B102" s="22">
        <v>0</v>
      </c>
      <c r="C102" s="25">
        <v>0</v>
      </c>
      <c r="E102" s="41">
        <v>0</v>
      </c>
      <c r="F102" s="41">
        <v>0</v>
      </c>
      <c r="G102" s="41">
        <v>0</v>
      </c>
      <c r="H102" s="41">
        <v>0</v>
      </c>
      <c r="I102" s="41">
        <v>0</v>
      </c>
      <c r="J102" s="41">
        <v>0</v>
      </c>
      <c r="K102" s="70">
        <f t="shared" si="26"/>
        <v>0</v>
      </c>
      <c r="L102" s="27"/>
    </row>
    <row r="103" spans="1:12" ht="12.65" customHeight="1" x14ac:dyDescent="0.5">
      <c r="A103" s="43" t="s">
        <v>54</v>
      </c>
      <c r="B103" s="44">
        <v>0</v>
      </c>
      <c r="C103" s="79">
        <v>0</v>
      </c>
      <c r="E103" s="41">
        <v>0</v>
      </c>
      <c r="F103" s="41">
        <v>0</v>
      </c>
      <c r="G103" s="41">
        <v>0</v>
      </c>
      <c r="H103" s="41">
        <v>0</v>
      </c>
      <c r="I103" s="41">
        <v>0</v>
      </c>
      <c r="J103" s="41">
        <v>0</v>
      </c>
      <c r="K103" s="26"/>
      <c r="L103" s="27"/>
    </row>
    <row r="104" spans="1:12" ht="12.65" customHeight="1" x14ac:dyDescent="0.5">
      <c r="E104" s="15">
        <f t="shared" ref="E104:J104" si="27">SUM(E93:E103)/$B$105</f>
        <v>0</v>
      </c>
      <c r="F104" s="15">
        <f t="shared" si="27"/>
        <v>0.7802734375</v>
      </c>
      <c r="G104" s="15">
        <f t="shared" si="27"/>
        <v>0</v>
      </c>
      <c r="H104" s="15">
        <f t="shared" si="27"/>
        <v>0</v>
      </c>
      <c r="I104" s="15">
        <f t="shared" si="27"/>
        <v>0.2197265625</v>
      </c>
      <c r="J104" s="15">
        <f t="shared" si="27"/>
        <v>0</v>
      </c>
      <c r="K104" s="45"/>
      <c r="L104" s="27"/>
    </row>
    <row r="105" spans="1:12" ht="23" x14ac:dyDescent="0.5">
      <c r="A105" s="78" t="s">
        <v>55</v>
      </c>
      <c r="B105" s="26">
        <f>SUM(B93:B103)</f>
        <v>16384</v>
      </c>
      <c r="C105" s="25">
        <f>B105/$B$49</f>
        <v>4.9235704636738827E-2</v>
      </c>
      <c r="L105" s="27"/>
    </row>
    <row r="106" spans="1:12" ht="12.65" customHeight="1" x14ac:dyDescent="0.5">
      <c r="B106" s="27"/>
      <c r="L106" s="27"/>
    </row>
    <row r="107" spans="1:12" s="58" customFormat="1" ht="14" x14ac:dyDescent="0.5">
      <c r="A107" s="58" t="s">
        <v>56</v>
      </c>
    </row>
    <row r="108" spans="1:12" ht="12.65" customHeight="1" x14ac:dyDescent="0.5">
      <c r="A108" s="29" t="s">
        <v>57</v>
      </c>
      <c r="B108" s="31">
        <v>133054</v>
      </c>
    </row>
    <row r="109" spans="1:12" ht="12.65" customHeight="1" x14ac:dyDescent="0.5">
      <c r="A109" s="46"/>
      <c r="B109" s="30"/>
    </row>
    <row r="110" spans="1:12" s="38" customFormat="1" ht="12.65" customHeight="1" x14ac:dyDescent="0.5">
      <c r="A110" s="38" t="s">
        <v>58</v>
      </c>
      <c r="B110" s="77"/>
      <c r="E110" s="39"/>
      <c r="F110" s="39"/>
      <c r="G110" s="39"/>
      <c r="H110" s="39"/>
      <c r="I110" s="39"/>
      <c r="J110" s="39"/>
      <c r="L110" s="77"/>
    </row>
    <row r="111" spans="1:12" ht="12.65" customHeight="1" x14ac:dyDescent="0.5">
      <c r="A111" s="13" t="s">
        <v>59</v>
      </c>
      <c r="B111" s="22">
        <v>84054</v>
      </c>
      <c r="C111" s="15">
        <f>B111/$B$118</f>
        <v>0.94167600268877438</v>
      </c>
      <c r="D111" s="23"/>
      <c r="E111" s="47"/>
    </row>
    <row r="112" spans="1:12" ht="12.65" customHeight="1" x14ac:dyDescent="0.5">
      <c r="A112" s="13" t="s">
        <v>61</v>
      </c>
      <c r="B112" s="22">
        <v>5206</v>
      </c>
      <c r="C112" s="15">
        <f t="shared" ref="C112:C117" si="28">B112/$B$118</f>
        <v>5.8323997311225631E-2</v>
      </c>
      <c r="D112" s="23"/>
    </row>
    <row r="113" spans="1:4" ht="12.65" customHeight="1" x14ac:dyDescent="0.5">
      <c r="A113" s="13" t="s">
        <v>21</v>
      </c>
      <c r="B113" s="22">
        <v>0</v>
      </c>
      <c r="C113" s="15">
        <f t="shared" si="28"/>
        <v>0</v>
      </c>
      <c r="D113" s="23"/>
    </row>
    <row r="114" spans="1:4" ht="12.65" customHeight="1" x14ac:dyDescent="0.5">
      <c r="A114" s="13" t="s">
        <v>62</v>
      </c>
      <c r="B114" s="22">
        <v>0</v>
      </c>
      <c r="C114" s="15">
        <f t="shared" si="28"/>
        <v>0</v>
      </c>
      <c r="D114" s="23"/>
    </row>
    <row r="115" spans="1:4" ht="12.65" customHeight="1" x14ac:dyDescent="0.5">
      <c r="A115" s="13" t="s">
        <v>63</v>
      </c>
      <c r="B115" s="22">
        <v>0</v>
      </c>
      <c r="C115" s="15">
        <f t="shared" si="28"/>
        <v>0</v>
      </c>
      <c r="D115" s="23"/>
    </row>
    <row r="116" spans="1:4" ht="12.65" customHeight="1" x14ac:dyDescent="0.5">
      <c r="A116" s="13" t="s">
        <v>64</v>
      </c>
      <c r="B116" s="22">
        <v>0</v>
      </c>
      <c r="C116" s="15">
        <f t="shared" si="28"/>
        <v>0</v>
      </c>
      <c r="D116" s="23"/>
    </row>
    <row r="117" spans="1:4" ht="12.65" customHeight="1" x14ac:dyDescent="0.5">
      <c r="A117" s="13" t="s">
        <v>60</v>
      </c>
      <c r="B117" s="22">
        <v>0</v>
      </c>
      <c r="C117" s="15">
        <f t="shared" si="28"/>
        <v>0</v>
      </c>
      <c r="D117" s="23"/>
    </row>
    <row r="118" spans="1:4" ht="12.65" customHeight="1" x14ac:dyDescent="0.5">
      <c r="A118" s="9" t="s">
        <v>22</v>
      </c>
      <c r="B118" s="70">
        <f>SUM(B111:B117)</f>
        <v>89260</v>
      </c>
    </row>
    <row r="119" spans="1:4" ht="12.65" customHeight="1" x14ac:dyDescent="0.5"/>
    <row r="120" spans="1:4" ht="23" x14ac:dyDescent="0.5">
      <c r="A120" s="20" t="s">
        <v>65</v>
      </c>
      <c r="B120" s="31">
        <f>B132</f>
        <v>0</v>
      </c>
      <c r="C120" s="42">
        <f>B120/$B$108</f>
        <v>0</v>
      </c>
    </row>
    <row r="121" spans="1:4" ht="12.65" customHeight="1" x14ac:dyDescent="0.5"/>
    <row r="122" spans="1:4" ht="12.65" customHeight="1" x14ac:dyDescent="0.5">
      <c r="A122" s="13" t="s">
        <v>0</v>
      </c>
      <c r="B122" s="22">
        <v>0</v>
      </c>
      <c r="C122" s="15">
        <f>IFERROR(B122/$B$132,0)</f>
        <v>0</v>
      </c>
    </row>
    <row r="123" spans="1:4" ht="12.65" customHeight="1" x14ac:dyDescent="0.5">
      <c r="A123" s="13" t="s">
        <v>45</v>
      </c>
      <c r="B123" s="22">
        <v>0</v>
      </c>
      <c r="C123" s="15">
        <f t="shared" ref="C123:C131" si="29">IFERROR(B123/$B$132,0)</f>
        <v>0</v>
      </c>
    </row>
    <row r="124" spans="1:4" ht="12.65" customHeight="1" x14ac:dyDescent="0.5">
      <c r="A124" s="13" t="s">
        <v>46</v>
      </c>
      <c r="B124" s="22">
        <v>0</v>
      </c>
      <c r="C124" s="15">
        <f t="shared" si="29"/>
        <v>0</v>
      </c>
    </row>
    <row r="125" spans="1:4" ht="12.65" customHeight="1" x14ac:dyDescent="0.5">
      <c r="A125" s="13" t="s">
        <v>47</v>
      </c>
      <c r="B125" s="22">
        <v>0</v>
      </c>
      <c r="C125" s="15">
        <f t="shared" si="29"/>
        <v>0</v>
      </c>
    </row>
    <row r="126" spans="1:4" ht="12.65" customHeight="1" x14ac:dyDescent="0.5">
      <c r="A126" s="13" t="s">
        <v>48</v>
      </c>
      <c r="B126" s="22">
        <v>0</v>
      </c>
      <c r="C126" s="15">
        <f t="shared" si="29"/>
        <v>0</v>
      </c>
    </row>
    <row r="127" spans="1:4" ht="12.65" customHeight="1" x14ac:dyDescent="0.5">
      <c r="A127" s="13" t="s">
        <v>49</v>
      </c>
      <c r="B127" s="22">
        <v>0</v>
      </c>
      <c r="C127" s="15">
        <f t="shared" si="29"/>
        <v>0</v>
      </c>
    </row>
    <row r="128" spans="1:4" ht="12.65" customHeight="1" x14ac:dyDescent="0.5">
      <c r="A128" s="13" t="s">
        <v>50</v>
      </c>
      <c r="B128" s="22">
        <v>0</v>
      </c>
      <c r="C128" s="15">
        <f t="shared" si="29"/>
        <v>0</v>
      </c>
    </row>
    <row r="129" spans="1:3" ht="12.65" customHeight="1" x14ac:dyDescent="0.5">
      <c r="A129" s="13" t="s">
        <v>51</v>
      </c>
      <c r="B129" s="22">
        <v>0</v>
      </c>
      <c r="C129" s="15">
        <f t="shared" si="29"/>
        <v>0</v>
      </c>
    </row>
    <row r="130" spans="1:3" ht="12.65" customHeight="1" x14ac:dyDescent="0.5">
      <c r="A130" s="13" t="s">
        <v>52</v>
      </c>
      <c r="B130" s="22">
        <v>0</v>
      </c>
      <c r="C130" s="15">
        <f t="shared" si="29"/>
        <v>0</v>
      </c>
    </row>
    <row r="131" spans="1:3" ht="12.65" customHeight="1" x14ac:dyDescent="0.5">
      <c r="A131" s="13" t="s">
        <v>53</v>
      </c>
      <c r="B131" s="22">
        <v>0</v>
      </c>
      <c r="C131" s="15">
        <f t="shared" si="29"/>
        <v>0</v>
      </c>
    </row>
    <row r="132" spans="1:3" ht="12.65" customHeight="1" x14ac:dyDescent="0.5">
      <c r="A132" s="9" t="s">
        <v>22</v>
      </c>
      <c r="B132" s="70">
        <f>SUM(B122:B131)</f>
        <v>0</v>
      </c>
    </row>
    <row r="133" spans="1:3" ht="12.65" customHeight="1" x14ac:dyDescent="0.5">
      <c r="B133" s="27"/>
    </row>
    <row r="134" spans="1:3" s="58" customFormat="1" ht="14" x14ac:dyDescent="0.5">
      <c r="A134" s="58" t="s">
        <v>66</v>
      </c>
    </row>
    <row r="135" spans="1:3" ht="12.65" customHeight="1" x14ac:dyDescent="0.5">
      <c r="A135" s="20" t="s">
        <v>23</v>
      </c>
      <c r="B135" s="48"/>
    </row>
    <row r="136" spans="1:3" ht="12.65" customHeight="1" x14ac:dyDescent="0.5">
      <c r="A136" s="13" t="s">
        <v>67</v>
      </c>
      <c r="B136" s="16">
        <v>2</v>
      </c>
      <c r="C136" s="23"/>
    </row>
    <row r="137" spans="1:3" ht="12.65" customHeight="1" x14ac:dyDescent="0.5">
      <c r="A137" s="13" t="s">
        <v>68</v>
      </c>
      <c r="B137" s="16">
        <v>0</v>
      </c>
      <c r="C137" s="23"/>
    </row>
    <row r="138" spans="1:3" ht="12.65" customHeight="1" x14ac:dyDescent="0.5">
      <c r="A138" s="13" t="s">
        <v>69</v>
      </c>
      <c r="B138" s="16">
        <v>2</v>
      </c>
      <c r="C138" s="23"/>
    </row>
    <row r="139" spans="1:3" ht="12.65" customHeight="1" x14ac:dyDescent="0.5">
      <c r="A139" s="9" t="s">
        <v>11</v>
      </c>
      <c r="B139" s="62">
        <f>SUM(B136:B138)</f>
        <v>4</v>
      </c>
    </row>
    <row r="140" spans="1:3" ht="12.65" customHeight="1" x14ac:dyDescent="0.5"/>
    <row r="141" spans="1:3" ht="12.65" customHeight="1" x14ac:dyDescent="0.5">
      <c r="A141" s="20" t="s">
        <v>24</v>
      </c>
      <c r="B141" s="48"/>
    </row>
    <row r="142" spans="1:3" ht="12.65" customHeight="1" x14ac:dyDescent="0.5">
      <c r="A142" s="13" t="s">
        <v>70</v>
      </c>
      <c r="B142" s="16">
        <v>0</v>
      </c>
      <c r="C142" s="23"/>
    </row>
    <row r="143" spans="1:3" ht="12.65" customHeight="1" x14ac:dyDescent="0.5">
      <c r="A143" s="13" t="s">
        <v>71</v>
      </c>
      <c r="B143" s="16">
        <v>4</v>
      </c>
      <c r="C143" s="23"/>
    </row>
    <row r="144" spans="1:3" ht="12.65" customHeight="1" x14ac:dyDescent="0.5">
      <c r="A144" s="13" t="s">
        <v>72</v>
      </c>
      <c r="B144" s="16">
        <v>0</v>
      </c>
      <c r="C144" s="23"/>
    </row>
    <row r="145" spans="1:4" ht="12.65" customHeight="1" x14ac:dyDescent="0.5">
      <c r="A145" s="9" t="s">
        <v>11</v>
      </c>
      <c r="B145" s="62">
        <f>SUM(B142:B144)</f>
        <v>4</v>
      </c>
    </row>
    <row r="146" spans="1:4" ht="12.65" customHeight="1" x14ac:dyDescent="0.5"/>
    <row r="147" spans="1:4" ht="12.65" customHeight="1" x14ac:dyDescent="0.5">
      <c r="A147" s="81" t="s">
        <v>73</v>
      </c>
      <c r="B147" s="82">
        <f>SUM(B139,B145)</f>
        <v>8</v>
      </c>
      <c r="C147" s="83">
        <f>B20+B26</f>
        <v>8</v>
      </c>
    </row>
    <row r="148" spans="1:4" ht="12.65" customHeight="1" x14ac:dyDescent="0.5"/>
    <row r="149" spans="1:4" ht="12.65" customHeight="1" x14ac:dyDescent="0.5">
      <c r="A149" s="50" t="s">
        <v>23</v>
      </c>
      <c r="B149" s="48" t="s">
        <v>67</v>
      </c>
      <c r="C149" s="48" t="s">
        <v>68</v>
      </c>
      <c r="D149" s="48" t="s">
        <v>69</v>
      </c>
    </row>
    <row r="150" spans="1:4" ht="12.65" customHeight="1" x14ac:dyDescent="0.5">
      <c r="A150" s="13" t="s">
        <v>25</v>
      </c>
      <c r="B150" s="16">
        <v>1</v>
      </c>
      <c r="C150" s="16">
        <v>0</v>
      </c>
      <c r="D150" s="16">
        <v>1</v>
      </c>
    </row>
    <row r="151" spans="1:4" ht="12.65" customHeight="1" x14ac:dyDescent="0.5">
      <c r="A151" s="13" t="s">
        <v>26</v>
      </c>
      <c r="B151" s="16">
        <v>0</v>
      </c>
      <c r="C151" s="16">
        <v>0</v>
      </c>
      <c r="D151" s="16">
        <v>1</v>
      </c>
    </row>
    <row r="152" spans="1:4" ht="12.65" customHeight="1" x14ac:dyDescent="0.5">
      <c r="A152" s="13" t="s">
        <v>19</v>
      </c>
      <c r="B152" s="16">
        <v>0</v>
      </c>
      <c r="C152" s="16">
        <v>0</v>
      </c>
      <c r="D152" s="16">
        <v>0</v>
      </c>
    </row>
    <row r="153" spans="1:4" ht="12.65" customHeight="1" x14ac:dyDescent="0.5">
      <c r="A153" s="13" t="s">
        <v>37</v>
      </c>
      <c r="B153" s="16">
        <v>0</v>
      </c>
      <c r="C153" s="16">
        <v>0</v>
      </c>
      <c r="D153" s="16">
        <v>0</v>
      </c>
    </row>
    <row r="154" spans="1:4" ht="12.65" customHeight="1" x14ac:dyDescent="0.5">
      <c r="A154" s="13" t="s">
        <v>39</v>
      </c>
      <c r="B154" s="16">
        <v>1</v>
      </c>
      <c r="C154" s="16">
        <v>0</v>
      </c>
      <c r="D154" s="16">
        <v>0</v>
      </c>
    </row>
    <row r="155" spans="1:4" ht="12.65" customHeight="1" x14ac:dyDescent="0.5">
      <c r="A155" s="17"/>
      <c r="B155" s="62">
        <f>SUM(B150:B154)</f>
        <v>2</v>
      </c>
      <c r="C155" s="62">
        <f t="shared" ref="C155:D155" si="30">SUM(C150:C154)</f>
        <v>0</v>
      </c>
      <c r="D155" s="62">
        <f t="shared" si="30"/>
        <v>2</v>
      </c>
    </row>
    <row r="156" spans="1:4" ht="12.65" customHeight="1" x14ac:dyDescent="0.5">
      <c r="A156" s="27"/>
      <c r="B156" s="49"/>
      <c r="C156" s="49"/>
      <c r="D156" s="49"/>
    </row>
    <row r="157" spans="1:4" ht="23" x14ac:dyDescent="0.5">
      <c r="A157" s="50" t="s">
        <v>24</v>
      </c>
      <c r="B157" s="48" t="s">
        <v>70</v>
      </c>
      <c r="C157" s="48" t="s">
        <v>71</v>
      </c>
      <c r="D157" s="48" t="s">
        <v>72</v>
      </c>
    </row>
    <row r="158" spans="1:4" ht="12.65" customHeight="1" x14ac:dyDescent="0.5">
      <c r="A158" s="13" t="s">
        <v>25</v>
      </c>
      <c r="B158" s="16">
        <v>0</v>
      </c>
      <c r="C158" s="16">
        <v>3</v>
      </c>
      <c r="D158" s="16">
        <v>0</v>
      </c>
    </row>
    <row r="159" spans="1:4" ht="12.65" customHeight="1" x14ac:dyDescent="0.5">
      <c r="A159" s="13" t="s">
        <v>26</v>
      </c>
      <c r="B159" s="16">
        <v>0</v>
      </c>
      <c r="C159" s="16">
        <v>0</v>
      </c>
      <c r="D159" s="16">
        <v>0</v>
      </c>
    </row>
    <row r="160" spans="1:4" ht="12.65" customHeight="1" x14ac:dyDescent="0.5">
      <c r="A160" s="13" t="s">
        <v>19</v>
      </c>
      <c r="B160" s="16">
        <v>0</v>
      </c>
      <c r="C160" s="16">
        <v>0</v>
      </c>
      <c r="D160" s="16">
        <v>0</v>
      </c>
    </row>
    <row r="161" spans="1:4" ht="12.65" customHeight="1" x14ac:dyDescent="0.5">
      <c r="A161" s="13" t="s">
        <v>37</v>
      </c>
      <c r="B161" s="16">
        <v>0</v>
      </c>
      <c r="C161" s="16">
        <v>0</v>
      </c>
      <c r="D161" s="16">
        <v>0</v>
      </c>
    </row>
    <row r="162" spans="1:4" ht="12.65" customHeight="1" x14ac:dyDescent="0.5">
      <c r="A162" s="13" t="s">
        <v>39</v>
      </c>
      <c r="B162" s="16">
        <v>0</v>
      </c>
      <c r="C162" s="16">
        <v>1</v>
      </c>
      <c r="D162" s="16">
        <v>0</v>
      </c>
    </row>
    <row r="163" spans="1:4" ht="12.65" customHeight="1" x14ac:dyDescent="0.5">
      <c r="A163" s="17"/>
      <c r="B163" s="62">
        <f>SUM(B158:B162)</f>
        <v>0</v>
      </c>
      <c r="C163" s="62">
        <f t="shared" ref="C163:D163" si="31">SUM(C158:C162)</f>
        <v>4</v>
      </c>
      <c r="D163" s="62">
        <f t="shared" si="31"/>
        <v>0</v>
      </c>
    </row>
    <row r="164" spans="1:4" ht="12.65" customHeight="1" x14ac:dyDescent="0.5"/>
    <row r="165" spans="1:4" ht="46" x14ac:dyDescent="0.5">
      <c r="A165" s="20" t="s">
        <v>74</v>
      </c>
      <c r="B165" s="20" t="s">
        <v>85</v>
      </c>
      <c r="C165" s="20" t="s">
        <v>77</v>
      </c>
    </row>
    <row r="166" spans="1:4" ht="12.65" customHeight="1" x14ac:dyDescent="0.5">
      <c r="A166" s="14">
        <v>1969</v>
      </c>
      <c r="B166" s="51">
        <v>0</v>
      </c>
      <c r="C166" s="51">
        <v>0</v>
      </c>
    </row>
    <row r="167" spans="1:4" ht="12.65" customHeight="1" x14ac:dyDescent="0.5">
      <c r="A167" s="14">
        <v>1970</v>
      </c>
      <c r="B167" s="51">
        <v>0</v>
      </c>
      <c r="C167" s="51">
        <v>0</v>
      </c>
    </row>
    <row r="168" spans="1:4" ht="12.65" customHeight="1" x14ac:dyDescent="0.5">
      <c r="A168" s="14">
        <v>1997</v>
      </c>
      <c r="B168" s="51">
        <v>0</v>
      </c>
      <c r="C168" s="51">
        <v>0</v>
      </c>
    </row>
    <row r="169" spans="1:4" ht="12.65" customHeight="1" x14ac:dyDescent="0.5">
      <c r="A169" s="14">
        <v>2000</v>
      </c>
      <c r="B169" s="51">
        <v>0</v>
      </c>
      <c r="C169" s="51">
        <v>0</v>
      </c>
    </row>
    <row r="170" spans="1:4" ht="12.65" customHeight="1" x14ac:dyDescent="0.5">
      <c r="A170" s="14">
        <v>2003</v>
      </c>
      <c r="B170" s="51">
        <v>0</v>
      </c>
      <c r="C170" s="51">
        <v>0</v>
      </c>
    </row>
    <row r="171" spans="1:4" ht="12.65" customHeight="1" x14ac:dyDescent="0.5">
      <c r="A171" s="14">
        <v>2005</v>
      </c>
      <c r="B171" s="51">
        <v>0</v>
      </c>
      <c r="C171" s="51">
        <v>0</v>
      </c>
    </row>
    <row r="172" spans="1:4" ht="12.65" customHeight="1" x14ac:dyDescent="0.5">
      <c r="A172" s="14">
        <v>2006</v>
      </c>
      <c r="B172" s="51">
        <v>0</v>
      </c>
      <c r="C172" s="51">
        <v>0</v>
      </c>
    </row>
    <row r="173" spans="1:4" ht="12.65" customHeight="1" x14ac:dyDescent="0.5">
      <c r="A173" s="14">
        <v>2007</v>
      </c>
      <c r="B173" s="51">
        <v>0</v>
      </c>
      <c r="C173" s="51">
        <v>0</v>
      </c>
    </row>
    <row r="174" spans="1:4" ht="12.65" customHeight="1" x14ac:dyDescent="0.5">
      <c r="A174" s="14">
        <v>2008</v>
      </c>
      <c r="B174" s="51">
        <v>0</v>
      </c>
      <c r="C174" s="51">
        <v>0</v>
      </c>
    </row>
    <row r="175" spans="1:4" ht="12.65" customHeight="1" x14ac:dyDescent="0.5">
      <c r="A175" s="14">
        <v>2009</v>
      </c>
      <c r="B175" s="51">
        <v>0</v>
      </c>
      <c r="C175" s="51">
        <v>0</v>
      </c>
    </row>
    <row r="176" spans="1:4" ht="12.65" customHeight="1" x14ac:dyDescent="0.5">
      <c r="A176" s="14">
        <v>2010</v>
      </c>
      <c r="B176" s="51">
        <v>1.111</v>
      </c>
      <c r="C176" s="51">
        <v>0</v>
      </c>
    </row>
    <row r="177" spans="1:59" ht="12.65" customHeight="1" x14ac:dyDescent="0.5">
      <c r="A177" s="14">
        <v>2012</v>
      </c>
      <c r="B177" s="51">
        <v>18.467000000000002</v>
      </c>
      <c r="C177" s="51">
        <v>0</v>
      </c>
    </row>
    <row r="178" spans="1:59" ht="12.65" customHeight="1" x14ac:dyDescent="0.5">
      <c r="A178" s="14">
        <v>2013</v>
      </c>
      <c r="B178" s="51">
        <v>18.467000000000002</v>
      </c>
      <c r="C178" s="51">
        <v>0</v>
      </c>
    </row>
    <row r="179" spans="1:59" ht="12.65" customHeight="1" x14ac:dyDescent="0.5">
      <c r="A179" s="14">
        <v>2014</v>
      </c>
      <c r="B179" s="51">
        <v>18.467000000000002</v>
      </c>
      <c r="C179" s="51">
        <v>0</v>
      </c>
    </row>
    <row r="180" spans="1:59" ht="12.65" customHeight="1" x14ac:dyDescent="0.5">
      <c r="A180" s="14">
        <v>2015</v>
      </c>
      <c r="B180" s="51">
        <v>22.254000000000001</v>
      </c>
      <c r="C180" s="51">
        <v>0</v>
      </c>
    </row>
    <row r="181" spans="1:59" ht="12.65" customHeight="1" x14ac:dyDescent="0.5">
      <c r="A181" s="14">
        <v>2016</v>
      </c>
      <c r="B181" s="51">
        <v>22.254000000000001</v>
      </c>
      <c r="C181" s="51">
        <v>0</v>
      </c>
    </row>
    <row r="182" spans="1:59" ht="12.65" customHeight="1" x14ac:dyDescent="0.5">
      <c r="A182" s="14">
        <v>2017</v>
      </c>
      <c r="B182" s="51">
        <v>22.254000000000001</v>
      </c>
      <c r="C182" s="51">
        <v>0</v>
      </c>
    </row>
    <row r="183" spans="1:59" ht="12.65" customHeight="1" x14ac:dyDescent="0.5">
      <c r="A183" s="14">
        <v>2018</v>
      </c>
      <c r="B183" s="51">
        <v>22.254000000000001</v>
      </c>
      <c r="C183" s="51">
        <v>0</v>
      </c>
    </row>
    <row r="184" spans="1:59" ht="12.65" customHeight="1" x14ac:dyDescent="0.5">
      <c r="A184" s="14">
        <v>2019</v>
      </c>
      <c r="B184" s="51">
        <v>22.254000000000001</v>
      </c>
      <c r="C184" s="51">
        <v>0</v>
      </c>
    </row>
    <row r="185" spans="1:59" ht="12.65" customHeight="1" x14ac:dyDescent="0.5">
      <c r="A185" s="14">
        <v>2020</v>
      </c>
      <c r="B185" s="51">
        <v>22.254000000000001</v>
      </c>
      <c r="C185" s="51">
        <v>13.699</v>
      </c>
    </row>
    <row r="186" spans="1:59" ht="12.65" customHeight="1" x14ac:dyDescent="0.5">
      <c r="A186" s="14">
        <v>2021</v>
      </c>
      <c r="B186" s="51">
        <v>22.254000000000001</v>
      </c>
      <c r="C186" s="51">
        <v>44.831000000000003</v>
      </c>
    </row>
    <row r="187" spans="1:59" ht="12.65" customHeight="1" x14ac:dyDescent="0.5">
      <c r="A187" s="14">
        <v>2022</v>
      </c>
      <c r="B187" s="51">
        <v>22.734000000000002</v>
      </c>
      <c r="C187" s="51">
        <v>44.831000000000003</v>
      </c>
    </row>
    <row r="188" spans="1:59" ht="12.65" customHeight="1" x14ac:dyDescent="0.5">
      <c r="A188" s="14">
        <v>2023</v>
      </c>
      <c r="B188" s="51">
        <v>22.734000000000002</v>
      </c>
      <c r="C188" s="51">
        <v>48.093000000000004</v>
      </c>
    </row>
    <row r="189" spans="1:59" ht="12.65" customHeight="1" x14ac:dyDescent="0.5"/>
    <row r="191" spans="1:59" ht="14"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row>
    <row r="192" spans="1:59" ht="14" x14ac:dyDescent="0.3">
      <c r="A192" s="19"/>
      <c r="B192" s="19"/>
      <c r="C192" s="19"/>
      <c r="D192" s="19"/>
      <c r="E192" s="19"/>
      <c r="F192" s="19"/>
    </row>
    <row r="193" spans="1:3" ht="14" x14ac:dyDescent="0.3">
      <c r="A193" s="19"/>
      <c r="B193" s="19"/>
      <c r="C193" s="19"/>
    </row>
    <row r="194" spans="1:3" ht="14" x14ac:dyDescent="0.3">
      <c r="A194" s="19"/>
      <c r="B194" s="19"/>
      <c r="C194" s="19"/>
    </row>
    <row r="195" spans="1:3" ht="14" x14ac:dyDescent="0.3">
      <c r="A195" s="19"/>
      <c r="B195" s="19"/>
      <c r="C195" s="19"/>
    </row>
    <row r="196" spans="1:3" ht="14" x14ac:dyDescent="0.3">
      <c r="A196" s="19"/>
      <c r="B196" s="19"/>
      <c r="C196" s="19"/>
    </row>
    <row r="197" spans="1:3" ht="14" x14ac:dyDescent="0.3">
      <c r="A197" s="19"/>
      <c r="B197" s="19"/>
      <c r="C197" s="19"/>
    </row>
    <row r="198" spans="1:3" ht="14" x14ac:dyDescent="0.3">
      <c r="A198" s="19"/>
      <c r="B198" s="19"/>
      <c r="C198" s="19"/>
    </row>
    <row r="199" spans="1:3" ht="14" x14ac:dyDescent="0.3">
      <c r="A199" s="19"/>
      <c r="B199" s="19"/>
      <c r="C199" s="19"/>
    </row>
    <row r="200" spans="1:3" ht="14" x14ac:dyDescent="0.3">
      <c r="A200" s="19"/>
      <c r="B200" s="19"/>
      <c r="C200" s="19"/>
    </row>
    <row r="201" spans="1:3" ht="14" x14ac:dyDescent="0.3">
      <c r="A201" s="19"/>
      <c r="B201" s="19"/>
      <c r="C201" s="19"/>
    </row>
  </sheetData>
  <mergeCells count="2">
    <mergeCell ref="H14:H31"/>
    <mergeCell ref="J68:M68"/>
  </mergeCells>
  <conditionalFormatting sqref="B14:B31 J14:J31">
    <cfRule type="cellIs" dxfId="31" priority="17" operator="equal">
      <formula>0</formula>
    </cfRule>
  </conditionalFormatting>
  <conditionalFormatting sqref="B44:B48">
    <cfRule type="cellIs" dxfId="30" priority="16" operator="equal">
      <formula>0</formula>
    </cfRule>
  </conditionalFormatting>
  <conditionalFormatting sqref="B93:B103">
    <cfRule type="cellIs" dxfId="29" priority="11" operator="equal">
      <formula>0</formula>
    </cfRule>
  </conditionalFormatting>
  <conditionalFormatting sqref="B108:B109">
    <cfRule type="cellIs" dxfId="28" priority="15" operator="equal">
      <formula>0</formula>
    </cfRule>
  </conditionalFormatting>
  <conditionalFormatting sqref="B111:B117">
    <cfRule type="cellIs" dxfId="27" priority="14" operator="equal">
      <formula>0</formula>
    </cfRule>
  </conditionalFormatting>
  <conditionalFormatting sqref="B120">
    <cfRule type="cellIs" dxfId="26" priority="13" operator="equal">
      <formula>0</formula>
    </cfRule>
  </conditionalFormatting>
  <conditionalFormatting sqref="B122:B131">
    <cfRule type="cellIs" dxfId="25" priority="12" operator="equal">
      <formula>0</formula>
    </cfRule>
  </conditionalFormatting>
  <conditionalFormatting sqref="B150:D154">
    <cfRule type="cellIs" dxfId="24" priority="6" operator="equal">
      <formula>0</formula>
    </cfRule>
  </conditionalFormatting>
  <conditionalFormatting sqref="B158:D162">
    <cfRule type="cellIs" dxfId="23" priority="7" operator="equal">
      <formula>0</formula>
    </cfRule>
  </conditionalFormatting>
  <conditionalFormatting sqref="B88:E88">
    <cfRule type="cellIs" dxfId="22" priority="5" operator="equal">
      <formula>0</formula>
    </cfRule>
  </conditionalFormatting>
  <conditionalFormatting sqref="B53:F87">
    <cfRule type="cellIs" dxfId="21" priority="9" operator="equal">
      <formula>0</formula>
    </cfRule>
  </conditionalFormatting>
  <conditionalFormatting sqref="C35:G39">
    <cfRule type="cellIs" dxfId="20" priority="8" operator="equal">
      <formula>0</formula>
    </cfRule>
  </conditionalFormatting>
  <conditionalFormatting sqref="E93:J103">
    <cfRule type="cellIs" dxfId="19" priority="10" operator="equal">
      <formula>0</formula>
    </cfRule>
  </conditionalFormatting>
  <conditionalFormatting sqref="I50:K50">
    <cfRule type="cellIs" dxfId="18" priority="2" operator="equal">
      <formula>0</formula>
    </cfRule>
  </conditionalFormatting>
  <conditionalFormatting sqref="J44:L49">
    <cfRule type="cellIs" dxfId="17" priority="1" operator="equal">
      <formula>0</formula>
    </cfRule>
  </conditionalFormatting>
  <conditionalFormatting sqref="J62:M62">
    <cfRule type="cellIs" dxfId="16" priority="4" operator="equal">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05C1A-3FE2-4692-8118-0AD350251BEC}">
  <sheetPr>
    <tabColor theme="4" tint="0.59999389629810485"/>
  </sheetPr>
  <dimension ref="A1:BG201"/>
  <sheetViews>
    <sheetView showGridLines="0" topLeftCell="A117" zoomScale="85" zoomScaleNormal="85" workbookViewId="0">
      <selection activeCell="P6" sqref="P6"/>
    </sheetView>
  </sheetViews>
  <sheetFormatPr baseColWidth="10" defaultColWidth="10.07421875" defaultRowHeight="11.5" x14ac:dyDescent="0.5"/>
  <cols>
    <col min="1" max="1" width="28" style="3" customWidth="1"/>
    <col min="2" max="2" width="15.07421875" style="3" customWidth="1"/>
    <col min="3" max="3" width="10.53515625" style="3" customWidth="1"/>
    <col min="4" max="4" width="21.3046875" style="3" customWidth="1"/>
    <col min="5" max="5" width="15.4609375" style="3" customWidth="1"/>
    <col min="6" max="7" width="11.84375" style="3" customWidth="1"/>
    <col min="8" max="8" width="3.69140625" style="3" bestFit="1" customWidth="1"/>
    <col min="9" max="9" width="17.4609375" style="3" customWidth="1"/>
    <col min="10" max="10" width="12.07421875" style="3" customWidth="1"/>
    <col min="11" max="11" width="12.3046875" style="3" customWidth="1"/>
    <col min="12" max="12" width="12.53515625" style="3" customWidth="1"/>
    <col min="13" max="13" width="10.84375" style="3" customWidth="1"/>
    <col min="14" max="14" width="4.84375" style="3" bestFit="1" customWidth="1"/>
    <col min="15" max="15" width="7.07421875" style="3" bestFit="1" customWidth="1"/>
    <col min="16" max="21" width="4.84375" style="3" bestFit="1" customWidth="1"/>
    <col min="22" max="22" width="6" style="3" bestFit="1" customWidth="1"/>
    <col min="23" max="29" width="4.84375" style="3" bestFit="1" customWidth="1"/>
    <col min="30" max="30" width="6" style="3" bestFit="1" customWidth="1"/>
    <col min="31" max="36" width="4.84375" style="3" bestFit="1" customWidth="1"/>
    <col min="37" max="37" width="6" style="3" bestFit="1" customWidth="1"/>
    <col min="38" max="41" width="4.84375" style="3" bestFit="1" customWidth="1"/>
    <col min="42" max="42" width="6" style="3" bestFit="1" customWidth="1"/>
    <col min="43" max="51" width="4.84375" style="3" bestFit="1" customWidth="1"/>
    <col min="52" max="52" width="6" style="3" bestFit="1" customWidth="1"/>
    <col min="53" max="58" width="4.84375" style="3" bestFit="1" customWidth="1"/>
    <col min="59" max="59" width="13.23046875" style="3" bestFit="1" customWidth="1"/>
    <col min="60" max="16384" width="10.07421875" style="3"/>
  </cols>
  <sheetData>
    <row r="1" spans="1:10" ht="25" x14ac:dyDescent="0.5">
      <c r="A1" s="59" t="s">
        <v>53</v>
      </c>
      <c r="B1" s="2"/>
    </row>
    <row r="2" spans="1:10" ht="12.65" customHeight="1" x14ac:dyDescent="0.5"/>
    <row r="3" spans="1:10" s="58" customFormat="1" ht="14" x14ac:dyDescent="0.5">
      <c r="A3" s="58" t="s">
        <v>1</v>
      </c>
    </row>
    <row r="4" spans="1:10" ht="25.4" customHeight="1" x14ac:dyDescent="0.5">
      <c r="A4" s="4" t="s">
        <v>2</v>
      </c>
      <c r="B4" s="60">
        <v>44</v>
      </c>
      <c r="C4" s="5"/>
      <c r="D4" s="53"/>
      <c r="E4" s="57" t="s">
        <v>3</v>
      </c>
      <c r="F4" s="57" t="s">
        <v>4</v>
      </c>
      <c r="G4" s="57" t="s">
        <v>5</v>
      </c>
    </row>
    <row r="5" spans="1:10" ht="23" x14ac:dyDescent="0.5">
      <c r="A5" s="6" t="s">
        <v>6</v>
      </c>
      <c r="B5" s="16">
        <v>1</v>
      </c>
      <c r="C5" s="5"/>
      <c r="D5" s="54" t="s">
        <v>7</v>
      </c>
      <c r="E5" s="55">
        <v>43</v>
      </c>
      <c r="F5" s="55">
        <v>36</v>
      </c>
      <c r="G5" s="55">
        <v>36</v>
      </c>
    </row>
    <row r="6" spans="1:10" ht="23" x14ac:dyDescent="0.5">
      <c r="A6" s="6"/>
      <c r="B6" s="16"/>
      <c r="C6" s="7"/>
      <c r="D6" s="54" t="s">
        <v>8</v>
      </c>
      <c r="E6" s="55">
        <v>1</v>
      </c>
      <c r="F6" s="55">
        <v>1</v>
      </c>
      <c r="G6" s="55">
        <v>1</v>
      </c>
    </row>
    <row r="7" spans="1:10" ht="25.75" customHeight="1" x14ac:dyDescent="0.5">
      <c r="A7" s="4" t="s">
        <v>9</v>
      </c>
      <c r="B7" s="60">
        <v>37</v>
      </c>
      <c r="C7" s="5"/>
      <c r="D7" s="54" t="s">
        <v>10</v>
      </c>
      <c r="E7" s="55">
        <v>0</v>
      </c>
      <c r="F7" s="55">
        <v>0</v>
      </c>
      <c r="G7" s="55">
        <v>5</v>
      </c>
    </row>
    <row r="8" spans="1:10" ht="12.65" customHeight="1" x14ac:dyDescent="0.5">
      <c r="A8" s="6" t="s">
        <v>6</v>
      </c>
      <c r="B8" s="16">
        <v>1</v>
      </c>
      <c r="C8" s="5"/>
      <c r="D8" s="8" t="s">
        <v>11</v>
      </c>
      <c r="E8" s="56">
        <f>SUM(E5:E7)</f>
        <v>44</v>
      </c>
      <c r="F8" s="56">
        <f t="shared" ref="F8:G8" si="0">SUM(F5:F7)</f>
        <v>37</v>
      </c>
      <c r="G8" s="56">
        <f t="shared" si="0"/>
        <v>42</v>
      </c>
    </row>
    <row r="9" spans="1:10" ht="12.65" customHeight="1" x14ac:dyDescent="0.5">
      <c r="A9" s="6"/>
      <c r="B9" s="16"/>
      <c r="C9" s="5"/>
    </row>
    <row r="10" spans="1:10" ht="12.65" customHeight="1" x14ac:dyDescent="0.5">
      <c r="A10" s="52" t="s">
        <v>12</v>
      </c>
      <c r="B10" s="61">
        <v>5</v>
      </c>
      <c r="C10" s="5"/>
    </row>
    <row r="11" spans="1:10" ht="12.65" customHeight="1" x14ac:dyDescent="0.5">
      <c r="A11" s="8" t="s">
        <v>13</v>
      </c>
      <c r="B11" s="62">
        <f>SUM(B7,B10)</f>
        <v>42</v>
      </c>
    </row>
    <row r="12" spans="1:10" ht="12.65" customHeight="1" x14ac:dyDescent="0.5"/>
    <row r="13" spans="1:10" s="58" customFormat="1" ht="14" x14ac:dyDescent="0.5">
      <c r="A13" s="58" t="s">
        <v>14</v>
      </c>
    </row>
    <row r="14" spans="1:10" ht="12.65" customHeight="1" x14ac:dyDescent="0.5">
      <c r="A14" s="11" t="s">
        <v>15</v>
      </c>
      <c r="B14" s="12">
        <f>SUM(B15:B19)</f>
        <v>0</v>
      </c>
      <c r="D14" s="13" t="s">
        <v>16</v>
      </c>
      <c r="E14" s="16">
        <f>SUM(B15,B21,B27)</f>
        <v>42</v>
      </c>
      <c r="F14" s="15">
        <f>E14/$E$19</f>
        <v>1</v>
      </c>
      <c r="H14" s="128" t="s">
        <v>17</v>
      </c>
      <c r="I14" s="11" t="s">
        <v>15</v>
      </c>
      <c r="J14" s="12">
        <f>SUM(J15:J19)</f>
        <v>0</v>
      </c>
    </row>
    <row r="15" spans="1:10" ht="12.65" customHeight="1" x14ac:dyDescent="0.5">
      <c r="A15" s="14" t="s">
        <v>16</v>
      </c>
      <c r="B15" s="16">
        <v>0</v>
      </c>
      <c r="D15" s="13" t="s">
        <v>18</v>
      </c>
      <c r="E15" s="16">
        <f t="shared" ref="E15:E18" si="1">SUM(B16,B22,B28)</f>
        <v>0</v>
      </c>
      <c r="F15" s="15">
        <f t="shared" ref="F15:F18" si="2">E15/$E$19</f>
        <v>0</v>
      </c>
      <c r="H15" s="128"/>
      <c r="I15" s="14" t="s">
        <v>16</v>
      </c>
      <c r="J15" s="16">
        <v>0</v>
      </c>
    </row>
    <row r="16" spans="1:10" ht="12.65" customHeight="1" x14ac:dyDescent="0.5">
      <c r="A16" s="14" t="s">
        <v>18</v>
      </c>
      <c r="B16" s="16">
        <v>0</v>
      </c>
      <c r="D16" s="13" t="s">
        <v>19</v>
      </c>
      <c r="E16" s="16">
        <f t="shared" si="1"/>
        <v>0</v>
      </c>
      <c r="F16" s="15">
        <f t="shared" si="2"/>
        <v>0</v>
      </c>
      <c r="H16" s="128"/>
      <c r="I16" s="14" t="s">
        <v>18</v>
      </c>
      <c r="J16" s="16">
        <v>0</v>
      </c>
    </row>
    <row r="17" spans="1:10" ht="12.65" customHeight="1" x14ac:dyDescent="0.5">
      <c r="A17" s="14" t="s">
        <v>19</v>
      </c>
      <c r="B17" s="16"/>
      <c r="D17" s="13" t="s">
        <v>20</v>
      </c>
      <c r="E17" s="16">
        <f t="shared" si="1"/>
        <v>0</v>
      </c>
      <c r="F17" s="15">
        <f t="shared" si="2"/>
        <v>0</v>
      </c>
      <c r="H17" s="128"/>
      <c r="I17" s="14" t="s">
        <v>19</v>
      </c>
      <c r="J17" s="16">
        <v>0</v>
      </c>
    </row>
    <row r="18" spans="1:10" ht="12.65" customHeight="1" x14ac:dyDescent="0.5">
      <c r="A18" s="14" t="s">
        <v>20</v>
      </c>
      <c r="B18" s="16">
        <v>0</v>
      </c>
      <c r="D18" s="13" t="s">
        <v>21</v>
      </c>
      <c r="E18" s="16">
        <f t="shared" si="1"/>
        <v>0</v>
      </c>
      <c r="F18" s="15">
        <f t="shared" si="2"/>
        <v>0</v>
      </c>
      <c r="H18" s="128"/>
      <c r="I18" s="14" t="s">
        <v>20</v>
      </c>
      <c r="J18" s="16">
        <v>0</v>
      </c>
    </row>
    <row r="19" spans="1:10" ht="12.65" customHeight="1" x14ac:dyDescent="0.5">
      <c r="A19" s="14" t="s">
        <v>21</v>
      </c>
      <c r="B19" s="16">
        <v>0</v>
      </c>
      <c r="D19" s="8" t="s">
        <v>22</v>
      </c>
      <c r="E19" s="62">
        <f>SUM(E14:E18)</f>
        <v>42</v>
      </c>
      <c r="F19" s="63"/>
      <c r="H19" s="128"/>
      <c r="I19" s="14" t="s">
        <v>21</v>
      </c>
      <c r="J19" s="16">
        <v>0</v>
      </c>
    </row>
    <row r="20" spans="1:10" ht="12.65" customHeight="1" x14ac:dyDescent="0.5">
      <c r="A20" s="11" t="s">
        <v>23</v>
      </c>
      <c r="B20" s="12">
        <f>SUM(B21:B25)</f>
        <v>40</v>
      </c>
      <c r="D20" s="10"/>
      <c r="E20" s="63"/>
      <c r="F20" s="63"/>
      <c r="H20" s="128"/>
      <c r="I20" s="11" t="s">
        <v>23</v>
      </c>
      <c r="J20" s="12">
        <f>SUM(J21:J25)</f>
        <v>1</v>
      </c>
    </row>
    <row r="21" spans="1:10" ht="12.65" customHeight="1" x14ac:dyDescent="0.5">
      <c r="A21" s="14" t="s">
        <v>16</v>
      </c>
      <c r="B21" s="16">
        <v>40</v>
      </c>
      <c r="D21" s="10"/>
      <c r="E21" s="63"/>
      <c r="F21" s="63"/>
      <c r="H21" s="128"/>
      <c r="I21" s="14" t="s">
        <v>16</v>
      </c>
      <c r="J21" s="16">
        <v>1</v>
      </c>
    </row>
    <row r="22" spans="1:10" ht="12.65" customHeight="1" x14ac:dyDescent="0.5">
      <c r="A22" s="14" t="s">
        <v>18</v>
      </c>
      <c r="B22" s="16">
        <v>0</v>
      </c>
      <c r="D22" s="13" t="s">
        <v>15</v>
      </c>
      <c r="E22" s="16">
        <f>B14</f>
        <v>0</v>
      </c>
      <c r="F22" s="15">
        <f>E22/$E$25</f>
        <v>0</v>
      </c>
      <c r="H22" s="128"/>
      <c r="I22" s="14" t="s">
        <v>18</v>
      </c>
      <c r="J22" s="16">
        <v>0</v>
      </c>
    </row>
    <row r="23" spans="1:10" ht="12.65" customHeight="1" x14ac:dyDescent="0.5">
      <c r="A23" s="14" t="s">
        <v>19</v>
      </c>
      <c r="B23" s="16">
        <v>0</v>
      </c>
      <c r="D23" s="13" t="s">
        <v>23</v>
      </c>
      <c r="E23" s="16">
        <f>B20</f>
        <v>40</v>
      </c>
      <c r="F23" s="15">
        <v>0.5957446808510638</v>
      </c>
      <c r="H23" s="128"/>
      <c r="I23" s="14" t="s">
        <v>19</v>
      </c>
      <c r="J23" s="16">
        <v>0</v>
      </c>
    </row>
    <row r="24" spans="1:10" ht="12.65" customHeight="1" x14ac:dyDescent="0.5">
      <c r="A24" s="14" t="s">
        <v>20</v>
      </c>
      <c r="B24" s="16">
        <v>0</v>
      </c>
      <c r="D24" s="13" t="s">
        <v>24</v>
      </c>
      <c r="E24" s="16">
        <f>B26</f>
        <v>2</v>
      </c>
      <c r="F24" s="15">
        <v>0.38297872340425532</v>
      </c>
      <c r="H24" s="128"/>
      <c r="I24" s="14" t="s">
        <v>20</v>
      </c>
      <c r="J24" s="16">
        <v>0</v>
      </c>
    </row>
    <row r="25" spans="1:10" ht="12.65" customHeight="1" x14ac:dyDescent="0.5">
      <c r="A25" s="14" t="s">
        <v>21</v>
      </c>
      <c r="B25" s="16">
        <v>0</v>
      </c>
      <c r="D25" s="8" t="s">
        <v>22</v>
      </c>
      <c r="E25" s="62">
        <f>SUM(E22:E24)</f>
        <v>42</v>
      </c>
      <c r="F25" s="63"/>
      <c r="H25" s="128"/>
      <c r="I25" s="14" t="s">
        <v>21</v>
      </c>
      <c r="J25" s="16">
        <v>0</v>
      </c>
    </row>
    <row r="26" spans="1:10" ht="12.65" customHeight="1" x14ac:dyDescent="0.5">
      <c r="A26" s="11" t="s">
        <v>24</v>
      </c>
      <c r="B26" s="12">
        <f>SUM(B27:B31)</f>
        <v>2</v>
      </c>
      <c r="F26" s="63"/>
      <c r="H26" s="128"/>
      <c r="I26" s="11" t="s">
        <v>24</v>
      </c>
      <c r="J26" s="12">
        <f>SUM(J27:J31)</f>
        <v>0</v>
      </c>
    </row>
    <row r="27" spans="1:10" ht="12.65" customHeight="1" x14ac:dyDescent="0.5">
      <c r="A27" s="14" t="s">
        <v>16</v>
      </c>
      <c r="B27" s="16">
        <v>2</v>
      </c>
      <c r="D27" s="10"/>
      <c r="E27" s="18"/>
      <c r="H27" s="128"/>
      <c r="I27" s="14" t="s">
        <v>16</v>
      </c>
      <c r="J27" s="16">
        <v>0</v>
      </c>
    </row>
    <row r="28" spans="1:10" ht="12.65" customHeight="1" x14ac:dyDescent="0.5">
      <c r="A28" s="14" t="s">
        <v>18</v>
      </c>
      <c r="B28" s="16">
        <v>0</v>
      </c>
      <c r="H28" s="128"/>
      <c r="I28" s="14" t="s">
        <v>18</v>
      </c>
      <c r="J28" s="16">
        <v>0</v>
      </c>
    </row>
    <row r="29" spans="1:10" ht="12.65" customHeight="1" x14ac:dyDescent="0.5">
      <c r="A29" s="14" t="s">
        <v>19</v>
      </c>
      <c r="B29" s="16">
        <v>0</v>
      </c>
      <c r="H29" s="128"/>
      <c r="I29" s="14" t="s">
        <v>19</v>
      </c>
      <c r="J29" s="16">
        <v>0</v>
      </c>
    </row>
    <row r="30" spans="1:10" ht="12.65" customHeight="1" x14ac:dyDescent="0.5">
      <c r="A30" s="14" t="s">
        <v>20</v>
      </c>
      <c r="B30" s="16">
        <v>0</v>
      </c>
      <c r="H30" s="128"/>
      <c r="I30" s="14" t="s">
        <v>20</v>
      </c>
      <c r="J30" s="16">
        <v>0</v>
      </c>
    </row>
    <row r="31" spans="1:10" ht="12.65" customHeight="1" x14ac:dyDescent="0.5">
      <c r="A31" s="14" t="s">
        <v>21</v>
      </c>
      <c r="B31" s="16">
        <v>0</v>
      </c>
      <c r="H31" s="128"/>
      <c r="I31" s="14" t="s">
        <v>21</v>
      </c>
      <c r="J31" s="16">
        <v>0</v>
      </c>
    </row>
    <row r="32" spans="1:10" ht="12.65" customHeight="1" x14ac:dyDescent="0.5">
      <c r="A32" s="8" t="s">
        <v>11</v>
      </c>
      <c r="B32" s="62">
        <f>SUM(B14,B20,B26)</f>
        <v>42</v>
      </c>
      <c r="I32" s="8" t="s">
        <v>11</v>
      </c>
      <c r="J32" s="62">
        <f>SUM(J26,J20,J14)</f>
        <v>1</v>
      </c>
    </row>
    <row r="34" spans="1:13" ht="14" x14ac:dyDescent="0.3">
      <c r="B34" s="19"/>
      <c r="C34" s="20" t="s">
        <v>25</v>
      </c>
      <c r="D34" s="20" t="s">
        <v>26</v>
      </c>
      <c r="E34" s="20" t="s">
        <v>19</v>
      </c>
      <c r="F34" s="20" t="s">
        <v>20</v>
      </c>
      <c r="G34" s="20" t="s">
        <v>21</v>
      </c>
      <c r="H34" s="62" t="s">
        <v>11</v>
      </c>
    </row>
    <row r="35" spans="1:13" x14ac:dyDescent="0.5">
      <c r="B35" s="21" t="s">
        <v>27</v>
      </c>
      <c r="C35" s="16">
        <v>7</v>
      </c>
      <c r="D35" s="16">
        <v>0</v>
      </c>
      <c r="E35" s="16">
        <v>0</v>
      </c>
      <c r="F35" s="16">
        <v>0</v>
      </c>
      <c r="G35" s="16">
        <v>0</v>
      </c>
      <c r="H35" s="62">
        <f>SUM(C35:G35)</f>
        <v>7</v>
      </c>
    </row>
    <row r="36" spans="1:13" ht="12.65" customHeight="1" x14ac:dyDescent="0.5">
      <c r="B36" s="21" t="s">
        <v>28</v>
      </c>
      <c r="C36" s="16">
        <v>15</v>
      </c>
      <c r="D36" s="16">
        <v>0</v>
      </c>
      <c r="E36" s="16">
        <v>0</v>
      </c>
      <c r="F36" s="16">
        <v>0</v>
      </c>
      <c r="G36" s="16">
        <v>0</v>
      </c>
      <c r="H36" s="62">
        <f t="shared" ref="H36:H37" si="3">SUM(C36:G36)</f>
        <v>15</v>
      </c>
    </row>
    <row r="37" spans="1:13" ht="12.65" customHeight="1" x14ac:dyDescent="0.5">
      <c r="B37" s="21" t="s">
        <v>29</v>
      </c>
      <c r="C37" s="16">
        <v>16</v>
      </c>
      <c r="D37" s="16">
        <v>0</v>
      </c>
      <c r="E37" s="16">
        <v>0</v>
      </c>
      <c r="F37" s="16">
        <v>0</v>
      </c>
      <c r="G37" s="16">
        <v>0</v>
      </c>
      <c r="H37" s="62">
        <f t="shared" si="3"/>
        <v>16</v>
      </c>
    </row>
    <row r="38" spans="1:13" ht="12.65" customHeight="1" x14ac:dyDescent="0.5">
      <c r="B38" s="21" t="s">
        <v>30</v>
      </c>
      <c r="C38" s="16">
        <v>3</v>
      </c>
      <c r="D38" s="16">
        <v>0</v>
      </c>
      <c r="E38" s="16">
        <v>0</v>
      </c>
      <c r="F38" s="16">
        <v>0</v>
      </c>
      <c r="G38" s="16">
        <v>0</v>
      </c>
      <c r="H38" s="62">
        <f>SUM(C38:G38)</f>
        <v>3</v>
      </c>
    </row>
    <row r="39" spans="1:13" ht="12.65" customHeight="1" x14ac:dyDescent="0.5">
      <c r="B39" s="21">
        <v>2023</v>
      </c>
      <c r="C39" s="16">
        <v>1</v>
      </c>
      <c r="D39" s="16">
        <v>0</v>
      </c>
      <c r="E39" s="16">
        <v>0</v>
      </c>
      <c r="F39" s="16">
        <v>0</v>
      </c>
      <c r="G39" s="16">
        <v>0</v>
      </c>
      <c r="H39" s="62">
        <f>SUM(C39:G39)</f>
        <v>1</v>
      </c>
    </row>
    <row r="40" spans="1:13" ht="12.65" customHeight="1" x14ac:dyDescent="0.3">
      <c r="B40" s="56" t="s">
        <v>11</v>
      </c>
      <c r="C40" s="62">
        <f>SUM(C35:C39)</f>
        <v>42</v>
      </c>
      <c r="D40" s="62">
        <f t="shared" ref="D40:G40" si="4">SUM(D35:D39)</f>
        <v>0</v>
      </c>
      <c r="E40" s="62">
        <f t="shared" si="4"/>
        <v>0</v>
      </c>
      <c r="F40" s="62">
        <f t="shared" si="4"/>
        <v>0</v>
      </c>
      <c r="G40" s="62">
        <f t="shared" si="4"/>
        <v>0</v>
      </c>
      <c r="H40" s="19"/>
    </row>
    <row r="41" spans="1:13" ht="12.65" customHeight="1" x14ac:dyDescent="0.5"/>
    <row r="42" spans="1:13" s="80" customFormat="1" ht="15.5" x14ac:dyDescent="0.5">
      <c r="A42" s="80" t="s">
        <v>31</v>
      </c>
    </row>
    <row r="43" spans="1:13" s="58" customFormat="1" ht="14" x14ac:dyDescent="0.5">
      <c r="A43" s="58" t="s">
        <v>32</v>
      </c>
    </row>
    <row r="44" spans="1:13" ht="12.65" customHeight="1" x14ac:dyDescent="0.5">
      <c r="A44" s="13" t="s">
        <v>25</v>
      </c>
      <c r="B44" s="22">
        <v>610754</v>
      </c>
      <c r="C44" s="23"/>
      <c r="I44" s="13" t="s">
        <v>33</v>
      </c>
      <c r="J44" s="22">
        <f>SUM(E54,E61,E68,E75,E82)</f>
        <v>11958</v>
      </c>
      <c r="K44" s="24">
        <f>J44/1000</f>
        <v>11.958</v>
      </c>
      <c r="L44" s="25">
        <f>J44/$J$50</f>
        <v>1.9579077664657128E-2</v>
      </c>
      <c r="M44" s="23"/>
    </row>
    <row r="45" spans="1:13" ht="12.65" customHeight="1" x14ac:dyDescent="0.5">
      <c r="A45" s="13" t="s">
        <v>26</v>
      </c>
      <c r="B45" s="22">
        <v>0</v>
      </c>
      <c r="C45" s="23"/>
      <c r="I45" s="13" t="s">
        <v>34</v>
      </c>
      <c r="J45" s="22">
        <f>SUM(E55,E62,E69,E76,E83)</f>
        <v>8783</v>
      </c>
      <c r="K45" s="24">
        <f t="shared" ref="K45:K49" si="5">J45/1000</f>
        <v>8.7829999999999995</v>
      </c>
      <c r="L45" s="25">
        <f t="shared" ref="L45:L49" si="6">J45/$J$50</f>
        <v>1.4380585309306202E-2</v>
      </c>
      <c r="M45" s="23"/>
    </row>
    <row r="46" spans="1:13" ht="12.65" customHeight="1" x14ac:dyDescent="0.5">
      <c r="A46" s="13" t="s">
        <v>19</v>
      </c>
      <c r="B46" s="22">
        <v>0</v>
      </c>
      <c r="C46" s="23"/>
      <c r="I46" s="13" t="s">
        <v>36</v>
      </c>
      <c r="J46" s="22">
        <f t="shared" ref="J46:J49" si="7">SUM(E56,E63,E70,E77,E84)</f>
        <v>127280</v>
      </c>
      <c r="K46" s="24">
        <f t="shared" si="5"/>
        <v>127.28</v>
      </c>
      <c r="L46" s="25">
        <f t="shared" si="6"/>
        <v>0.2083981439335641</v>
      </c>
      <c r="M46" s="23"/>
    </row>
    <row r="47" spans="1:13" ht="12.65" customHeight="1" x14ac:dyDescent="0.5">
      <c r="A47" s="13" t="s">
        <v>37</v>
      </c>
      <c r="B47" s="22">
        <v>0</v>
      </c>
      <c r="C47" s="23"/>
      <c r="I47" s="13" t="s">
        <v>38</v>
      </c>
      <c r="J47" s="22">
        <f t="shared" si="7"/>
        <v>449152</v>
      </c>
      <c r="K47" s="24">
        <f t="shared" si="5"/>
        <v>449.15199999999999</v>
      </c>
      <c r="L47" s="25">
        <f t="shared" si="6"/>
        <v>0.73540574437498563</v>
      </c>
      <c r="M47" s="23"/>
    </row>
    <row r="48" spans="1:13" ht="12.65" customHeight="1" x14ac:dyDescent="0.5">
      <c r="A48" s="13" t="s">
        <v>39</v>
      </c>
      <c r="B48" s="22">
        <v>0</v>
      </c>
      <c r="C48" s="23"/>
      <c r="I48" s="13" t="s">
        <v>40</v>
      </c>
      <c r="J48" s="22">
        <f t="shared" si="7"/>
        <v>11796</v>
      </c>
      <c r="K48" s="24">
        <f t="shared" si="5"/>
        <v>11.795999999999999</v>
      </c>
      <c r="L48" s="25">
        <f t="shared" si="6"/>
        <v>1.9313831755502216E-2</v>
      </c>
      <c r="M48" s="23"/>
    </row>
    <row r="49" spans="1:13" ht="12.65" customHeight="1" x14ac:dyDescent="0.5">
      <c r="A49" s="9" t="s">
        <v>22</v>
      </c>
      <c r="B49" s="70">
        <f>SUM(B44:B48)</f>
        <v>610754</v>
      </c>
      <c r="I49" s="13" t="s">
        <v>41</v>
      </c>
      <c r="J49" s="22">
        <f t="shared" si="7"/>
        <v>1785</v>
      </c>
      <c r="K49" s="24">
        <f t="shared" si="5"/>
        <v>1.7849999999999999</v>
      </c>
      <c r="L49" s="25">
        <f t="shared" si="6"/>
        <v>2.9226169619846944E-3</v>
      </c>
      <c r="M49" s="23" t="s">
        <v>35</v>
      </c>
    </row>
    <row r="50" spans="1:13" ht="12.65" customHeight="1" x14ac:dyDescent="0.5">
      <c r="A50" s="10"/>
      <c r="B50" s="27"/>
      <c r="I50" s="65" t="s">
        <v>22</v>
      </c>
      <c r="J50" s="64">
        <f>SUM(J44:J49)</f>
        <v>610754</v>
      </c>
      <c r="K50" s="67">
        <f t="shared" ref="K50:L50" si="8">SUM(K44:K49)</f>
        <v>610.75400000000002</v>
      </c>
      <c r="L50" s="66">
        <f t="shared" si="8"/>
        <v>0.99999999999999989</v>
      </c>
    </row>
    <row r="51" spans="1:13" ht="12.65" customHeight="1" x14ac:dyDescent="0.5"/>
    <row r="52" spans="1:13" ht="12.65" customHeight="1" x14ac:dyDescent="0.5">
      <c r="B52" s="28">
        <v>2020</v>
      </c>
      <c r="C52" s="28">
        <v>2021</v>
      </c>
      <c r="D52" s="28">
        <v>2022</v>
      </c>
      <c r="E52" s="28">
        <v>2023</v>
      </c>
      <c r="F52" s="75" t="s">
        <v>75</v>
      </c>
    </row>
    <row r="53" spans="1:13" ht="12.65" customHeight="1" x14ac:dyDescent="0.5">
      <c r="A53" s="72" t="s">
        <v>25</v>
      </c>
      <c r="B53" s="73">
        <f>SUM(B54:B59)</f>
        <v>513410</v>
      </c>
      <c r="C53" s="73">
        <f t="shared" ref="C53:E53" si="9">SUM(C54:C59)</f>
        <v>597531</v>
      </c>
      <c r="D53" s="73">
        <f t="shared" si="9"/>
        <v>610818</v>
      </c>
      <c r="E53" s="73">
        <f t="shared" si="9"/>
        <v>610754</v>
      </c>
      <c r="F53" s="74">
        <f>E53/$E$88</f>
        <v>1</v>
      </c>
    </row>
    <row r="54" spans="1:13" ht="12.65" customHeight="1" x14ac:dyDescent="0.5">
      <c r="A54" s="14" t="s">
        <v>33</v>
      </c>
      <c r="B54" s="32">
        <v>10641</v>
      </c>
      <c r="C54" s="32">
        <v>14102</v>
      </c>
      <c r="D54" s="32">
        <v>8617</v>
      </c>
      <c r="E54" s="22">
        <v>11958</v>
      </c>
      <c r="F54" s="76">
        <f>IFERROR(E54/$E$53,0)</f>
        <v>1.9579077664657128E-2</v>
      </c>
      <c r="I54" s="68" t="s">
        <v>42</v>
      </c>
      <c r="J54" s="69" t="str">
        <f>IFERROR((J62-I62)/I62,"-")</f>
        <v>-</v>
      </c>
      <c r="K54" s="69">
        <f t="shared" ref="K54:M54" si="10">IFERROR((K62-J62)/J62,"-")</f>
        <v>0.16519545782123449</v>
      </c>
      <c r="L54" s="69">
        <f t="shared" si="10"/>
        <v>2.6478754578142265</v>
      </c>
      <c r="M54" s="69">
        <f t="shared" si="10"/>
        <v>-0.72012557721573633</v>
      </c>
    </row>
    <row r="55" spans="1:13" ht="12.65" customHeight="1" x14ac:dyDescent="0.5">
      <c r="A55" s="14" t="s">
        <v>34</v>
      </c>
      <c r="B55" s="32">
        <v>2134</v>
      </c>
      <c r="C55" s="32">
        <v>3070</v>
      </c>
      <c r="D55" s="32">
        <v>12543</v>
      </c>
      <c r="E55" s="22">
        <v>8783</v>
      </c>
      <c r="F55" s="76">
        <f t="shared" ref="F55:F59" si="11">IFERROR(E55/$E$53,0)</f>
        <v>1.4380585309306202E-2</v>
      </c>
      <c r="J55" s="28">
        <v>2020</v>
      </c>
      <c r="K55" s="28">
        <v>2021</v>
      </c>
      <c r="L55" s="28">
        <v>2022</v>
      </c>
      <c r="M55" s="28">
        <v>2023</v>
      </c>
    </row>
    <row r="56" spans="1:13" ht="12.65" customHeight="1" x14ac:dyDescent="0.5">
      <c r="A56" s="14" t="s">
        <v>36</v>
      </c>
      <c r="B56" s="32">
        <v>97843</v>
      </c>
      <c r="C56" s="32">
        <v>117208</v>
      </c>
      <c r="D56" s="32">
        <v>124427</v>
      </c>
      <c r="E56" s="22">
        <v>127280</v>
      </c>
      <c r="F56" s="76">
        <f t="shared" si="11"/>
        <v>0.2083981439335641</v>
      </c>
      <c r="I56" s="14" t="s">
        <v>33</v>
      </c>
      <c r="J56" s="33">
        <f>SUM(B54,B61,B68,B75,B82)</f>
        <v>10641</v>
      </c>
      <c r="K56" s="33">
        <f t="shared" ref="K56:M61" si="12">SUM(C54,C61,C68,C75,C82)</f>
        <v>14102</v>
      </c>
      <c r="L56" s="33">
        <f t="shared" si="12"/>
        <v>8617</v>
      </c>
      <c r="M56" s="33">
        <f t="shared" si="12"/>
        <v>11958</v>
      </c>
    </row>
    <row r="57" spans="1:13" ht="12.65" customHeight="1" x14ac:dyDescent="0.5">
      <c r="A57" s="14" t="s">
        <v>38</v>
      </c>
      <c r="B57" s="32">
        <v>386757</v>
      </c>
      <c r="C57" s="32">
        <v>440086</v>
      </c>
      <c r="D57" s="32">
        <v>447007</v>
      </c>
      <c r="E57" s="22">
        <v>449152</v>
      </c>
      <c r="F57" s="76">
        <f t="shared" si="11"/>
        <v>0.73540574437498563</v>
      </c>
      <c r="I57" s="14" t="s">
        <v>34</v>
      </c>
      <c r="J57" s="33">
        <f t="shared" ref="J57:J61" si="13">SUM(B55,B62,B69,B76,B83)</f>
        <v>2134</v>
      </c>
      <c r="K57" s="33">
        <f t="shared" si="12"/>
        <v>3070</v>
      </c>
      <c r="L57" s="33">
        <f t="shared" si="12"/>
        <v>12543</v>
      </c>
      <c r="M57" s="33">
        <f t="shared" si="12"/>
        <v>8783</v>
      </c>
    </row>
    <row r="58" spans="1:13" ht="12.65" customHeight="1" x14ac:dyDescent="0.5">
      <c r="A58" s="14" t="s">
        <v>40</v>
      </c>
      <c r="B58" s="32">
        <v>14250</v>
      </c>
      <c r="C58" s="32">
        <v>22134</v>
      </c>
      <c r="D58" s="32">
        <v>16439</v>
      </c>
      <c r="E58" s="22">
        <v>11796</v>
      </c>
      <c r="F58" s="76">
        <f t="shared" si="11"/>
        <v>1.9313831755502216E-2</v>
      </c>
      <c r="I58" s="14" t="s">
        <v>36</v>
      </c>
      <c r="J58" s="33">
        <f t="shared" si="13"/>
        <v>97843</v>
      </c>
      <c r="K58" s="33">
        <f t="shared" si="12"/>
        <v>117208</v>
      </c>
      <c r="L58" s="33">
        <f t="shared" si="12"/>
        <v>124427</v>
      </c>
      <c r="M58" s="33">
        <f t="shared" si="12"/>
        <v>127280</v>
      </c>
    </row>
    <row r="59" spans="1:13" ht="12.65" customHeight="1" x14ac:dyDescent="0.5">
      <c r="A59" s="14" t="s">
        <v>41</v>
      </c>
      <c r="B59" s="32">
        <v>1785</v>
      </c>
      <c r="C59" s="32">
        <v>931</v>
      </c>
      <c r="D59" s="32">
        <v>1785</v>
      </c>
      <c r="E59" s="22">
        <v>1785</v>
      </c>
      <c r="F59" s="76">
        <f t="shared" si="11"/>
        <v>2.9226169619846944E-3</v>
      </c>
      <c r="I59" s="14" t="s">
        <v>38</v>
      </c>
      <c r="J59" s="33">
        <f t="shared" si="13"/>
        <v>386757</v>
      </c>
      <c r="K59" s="33">
        <f t="shared" si="12"/>
        <v>440086</v>
      </c>
      <c r="L59" s="33">
        <f t="shared" si="12"/>
        <v>447007</v>
      </c>
      <c r="M59" s="33">
        <f t="shared" si="12"/>
        <v>449152</v>
      </c>
    </row>
    <row r="60" spans="1:13" ht="12.65" customHeight="1" x14ac:dyDescent="0.5">
      <c r="A60" s="72" t="s">
        <v>26</v>
      </c>
      <c r="B60" s="73">
        <f>SUM(B61:B66)</f>
        <v>0</v>
      </c>
      <c r="C60" s="73">
        <f t="shared" ref="C60:E60" si="14">SUM(C61:C66)</f>
        <v>0</v>
      </c>
      <c r="D60" s="73">
        <f t="shared" si="14"/>
        <v>0</v>
      </c>
      <c r="E60" s="73">
        <f t="shared" si="14"/>
        <v>0</v>
      </c>
      <c r="F60" s="74">
        <f>E60/$E$88</f>
        <v>0</v>
      </c>
      <c r="I60" s="14" t="s">
        <v>40</v>
      </c>
      <c r="J60" s="33">
        <f t="shared" si="13"/>
        <v>14250</v>
      </c>
      <c r="K60" s="33">
        <f t="shared" si="12"/>
        <v>22826</v>
      </c>
      <c r="L60" s="33">
        <f t="shared" si="12"/>
        <v>1587864</v>
      </c>
      <c r="M60" s="33">
        <f t="shared" si="12"/>
        <v>11796</v>
      </c>
    </row>
    <row r="61" spans="1:13" ht="12.65" customHeight="1" x14ac:dyDescent="0.5">
      <c r="A61" s="14" t="s">
        <v>33</v>
      </c>
      <c r="B61" s="32">
        <v>0</v>
      </c>
      <c r="C61" s="32">
        <v>0</v>
      </c>
      <c r="D61" s="32">
        <v>0</v>
      </c>
      <c r="E61" s="22">
        <v>0</v>
      </c>
      <c r="F61" s="76">
        <f>IFERROR(E61/$E$60,0)</f>
        <v>0</v>
      </c>
      <c r="I61" s="14" t="s">
        <v>41</v>
      </c>
      <c r="J61" s="33">
        <f t="shared" si="13"/>
        <v>1785</v>
      </c>
      <c r="K61" s="33">
        <f t="shared" si="12"/>
        <v>931</v>
      </c>
      <c r="L61" s="33">
        <f t="shared" si="12"/>
        <v>1785</v>
      </c>
      <c r="M61" s="33">
        <f t="shared" si="12"/>
        <v>1785</v>
      </c>
    </row>
    <row r="62" spans="1:13" ht="12.65" customHeight="1" x14ac:dyDescent="0.5">
      <c r="A62" s="14" t="s">
        <v>34</v>
      </c>
      <c r="B62" s="32">
        <v>0</v>
      </c>
      <c r="C62" s="32">
        <v>0</v>
      </c>
      <c r="D62" s="32">
        <v>0</v>
      </c>
      <c r="E62" s="22">
        <v>0</v>
      </c>
      <c r="F62" s="76">
        <f t="shared" ref="F62:F66" si="15">IFERROR(E62/$E$60,0)</f>
        <v>0</v>
      </c>
      <c r="J62" s="64">
        <f>SUM(J56:J61)</f>
        <v>513410</v>
      </c>
      <c r="K62" s="64">
        <f t="shared" ref="K62:M62" si="16">SUM(K56:K61)</f>
        <v>598223</v>
      </c>
      <c r="L62" s="64">
        <f t="shared" si="16"/>
        <v>2182243</v>
      </c>
      <c r="M62" s="64">
        <f t="shared" si="16"/>
        <v>610754</v>
      </c>
    </row>
    <row r="63" spans="1:13" ht="12.65" customHeight="1" x14ac:dyDescent="0.5">
      <c r="A63" s="14" t="s">
        <v>36</v>
      </c>
      <c r="B63" s="32">
        <v>0</v>
      </c>
      <c r="C63" s="32">
        <v>0</v>
      </c>
      <c r="D63" s="32">
        <v>0</v>
      </c>
      <c r="E63" s="22">
        <v>0</v>
      </c>
      <c r="F63" s="76">
        <f t="shared" si="15"/>
        <v>0</v>
      </c>
      <c r="J63" s="35"/>
      <c r="K63" s="35"/>
      <c r="L63" s="35"/>
      <c r="M63" s="35"/>
    </row>
    <row r="64" spans="1:13" ht="12.65" customHeight="1" x14ac:dyDescent="0.5">
      <c r="A64" s="14" t="s">
        <v>38</v>
      </c>
      <c r="B64" s="32">
        <v>0</v>
      </c>
      <c r="C64" s="32">
        <v>0</v>
      </c>
      <c r="D64" s="32">
        <v>0</v>
      </c>
      <c r="E64" s="22">
        <v>0</v>
      </c>
      <c r="F64" s="76">
        <f t="shared" si="15"/>
        <v>0</v>
      </c>
    </row>
    <row r="65" spans="1:13" ht="12.65" customHeight="1" x14ac:dyDescent="0.5">
      <c r="A65" s="14" t="s">
        <v>40</v>
      </c>
      <c r="B65" s="32">
        <v>0</v>
      </c>
      <c r="C65" s="32">
        <v>0</v>
      </c>
      <c r="D65" s="32">
        <v>0</v>
      </c>
      <c r="E65" s="22">
        <v>0</v>
      </c>
      <c r="F65" s="76">
        <f t="shared" si="15"/>
        <v>0</v>
      </c>
    </row>
    <row r="66" spans="1:13" ht="12.65" customHeight="1" x14ac:dyDescent="0.5">
      <c r="A66" s="14" t="s">
        <v>41</v>
      </c>
      <c r="B66" s="32">
        <v>0</v>
      </c>
      <c r="C66" s="32">
        <v>0</v>
      </c>
      <c r="D66" s="32">
        <v>0</v>
      </c>
      <c r="E66" s="22">
        <v>0</v>
      </c>
      <c r="F66" s="76">
        <f t="shared" si="15"/>
        <v>0</v>
      </c>
    </row>
    <row r="67" spans="1:13" ht="12.65" customHeight="1" x14ac:dyDescent="0.5">
      <c r="A67" s="72" t="s">
        <v>19</v>
      </c>
      <c r="B67" s="73">
        <f>SUM(B68:B73)</f>
        <v>0</v>
      </c>
      <c r="C67" s="73">
        <f t="shared" ref="C67:E67" si="17">SUM(C68:C73)</f>
        <v>0</v>
      </c>
      <c r="D67" s="73">
        <f t="shared" si="17"/>
        <v>0</v>
      </c>
      <c r="E67" s="73">
        <f t="shared" si="17"/>
        <v>0</v>
      </c>
      <c r="F67" s="74">
        <f>E67/$E$88</f>
        <v>0</v>
      </c>
    </row>
    <row r="68" spans="1:13" ht="12.65" customHeight="1" x14ac:dyDescent="0.5">
      <c r="A68" s="14" t="s">
        <v>33</v>
      </c>
      <c r="B68" s="32">
        <v>0</v>
      </c>
      <c r="C68" s="32">
        <v>0</v>
      </c>
      <c r="D68" s="32">
        <v>0</v>
      </c>
      <c r="E68" s="22">
        <v>0</v>
      </c>
      <c r="F68" s="76">
        <f>IFERROR(E68/$E$67,0)</f>
        <v>0</v>
      </c>
      <c r="J68" s="129" t="s">
        <v>44</v>
      </c>
      <c r="K68" s="129"/>
      <c r="L68" s="129"/>
      <c r="M68" s="129"/>
    </row>
    <row r="69" spans="1:13" ht="12.65" customHeight="1" x14ac:dyDescent="0.5">
      <c r="A69" s="14" t="s">
        <v>34</v>
      </c>
      <c r="B69" s="32">
        <v>0</v>
      </c>
      <c r="C69" s="32">
        <v>0</v>
      </c>
      <c r="D69" s="32">
        <v>0</v>
      </c>
      <c r="E69" s="22">
        <v>0</v>
      </c>
      <c r="F69" s="76">
        <f t="shared" ref="F69:F73" si="18">IFERROR(E69/$E$67,0)</f>
        <v>0</v>
      </c>
      <c r="J69" s="28">
        <v>2020</v>
      </c>
      <c r="K69" s="28">
        <v>2021</v>
      </c>
      <c r="L69" s="28">
        <v>2022</v>
      </c>
      <c r="M69" s="28">
        <v>2023</v>
      </c>
    </row>
    <row r="70" spans="1:13" ht="12.65" customHeight="1" x14ac:dyDescent="0.5">
      <c r="A70" s="14" t="s">
        <v>36</v>
      </c>
      <c r="B70" s="32">
        <v>0</v>
      </c>
      <c r="C70" s="32">
        <v>0</v>
      </c>
      <c r="D70" s="32">
        <v>0</v>
      </c>
      <c r="E70" s="22">
        <v>0</v>
      </c>
      <c r="F70" s="76">
        <f t="shared" si="18"/>
        <v>0</v>
      </c>
      <c r="I70" s="14" t="s">
        <v>33</v>
      </c>
      <c r="J70" s="33"/>
      <c r="K70" s="71">
        <f>IFERROR((K56-J56)/J56,"-")</f>
        <v>0.32525138614791843</v>
      </c>
      <c r="L70" s="71">
        <f t="shared" ref="L70:M70" si="19">IFERROR((L56-K56)/K56,"-")</f>
        <v>-0.38895192171323217</v>
      </c>
      <c r="M70" s="71">
        <f t="shared" si="19"/>
        <v>0.38772194499245677</v>
      </c>
    </row>
    <row r="71" spans="1:13" ht="12.65" customHeight="1" x14ac:dyDescent="0.5">
      <c r="A71" s="14" t="s">
        <v>38</v>
      </c>
      <c r="B71" s="32">
        <v>0</v>
      </c>
      <c r="C71" s="32">
        <v>0</v>
      </c>
      <c r="D71" s="32">
        <v>0</v>
      </c>
      <c r="E71" s="22">
        <v>0</v>
      </c>
      <c r="F71" s="76">
        <f t="shared" si="18"/>
        <v>0</v>
      </c>
      <c r="I71" s="14" t="s">
        <v>34</v>
      </c>
      <c r="J71" s="33"/>
      <c r="K71" s="71">
        <f t="shared" ref="K71:M75" si="20">IFERROR((K57-J57)/J57,"-")</f>
        <v>0.43861293345829427</v>
      </c>
      <c r="L71" s="71">
        <f t="shared" si="20"/>
        <v>3.0856677524429967</v>
      </c>
      <c r="M71" s="71">
        <f t="shared" si="20"/>
        <v>-0.29976879534401657</v>
      </c>
    </row>
    <row r="72" spans="1:13" ht="12.65" customHeight="1" x14ac:dyDescent="0.5">
      <c r="A72" s="14" t="s">
        <v>40</v>
      </c>
      <c r="B72" s="32">
        <v>0</v>
      </c>
      <c r="C72" s="32">
        <v>0</v>
      </c>
      <c r="D72" s="32">
        <v>0</v>
      </c>
      <c r="E72" s="22">
        <v>0</v>
      </c>
      <c r="F72" s="76">
        <f t="shared" si="18"/>
        <v>0</v>
      </c>
      <c r="I72" s="14" t="s">
        <v>36</v>
      </c>
      <c r="J72" s="33"/>
      <c r="K72" s="71">
        <f t="shared" si="20"/>
        <v>0.19791911531739623</v>
      </c>
      <c r="L72" s="71">
        <f t="shared" si="20"/>
        <v>6.1591358951607396E-2</v>
      </c>
      <c r="M72" s="71">
        <f t="shared" si="20"/>
        <v>2.2929107026609979E-2</v>
      </c>
    </row>
    <row r="73" spans="1:13" ht="12.65" customHeight="1" x14ac:dyDescent="0.5">
      <c r="A73" s="14" t="s">
        <v>41</v>
      </c>
      <c r="B73" s="32">
        <v>0</v>
      </c>
      <c r="C73" s="32">
        <v>0</v>
      </c>
      <c r="D73" s="32">
        <v>0</v>
      </c>
      <c r="E73" s="22">
        <v>0</v>
      </c>
      <c r="F73" s="76">
        <f t="shared" si="18"/>
        <v>0</v>
      </c>
      <c r="I73" s="14" t="s">
        <v>38</v>
      </c>
      <c r="J73" s="33"/>
      <c r="K73" s="71">
        <f t="shared" si="20"/>
        <v>0.13788761418668569</v>
      </c>
      <c r="L73" s="71">
        <f t="shared" si="20"/>
        <v>1.5726471644178636E-2</v>
      </c>
      <c r="M73" s="71">
        <f t="shared" si="20"/>
        <v>4.7985825725324208E-3</v>
      </c>
    </row>
    <row r="74" spans="1:13" ht="12.65" customHeight="1" x14ac:dyDescent="0.5">
      <c r="A74" s="72" t="s">
        <v>37</v>
      </c>
      <c r="B74" s="73">
        <f>SUM(B75:B80)</f>
        <v>0</v>
      </c>
      <c r="C74" s="73">
        <f t="shared" ref="C74:E74" si="21">SUM(C75:C80)</f>
        <v>692</v>
      </c>
      <c r="D74" s="73">
        <f t="shared" si="21"/>
        <v>1571425</v>
      </c>
      <c r="E74" s="73">
        <f t="shared" si="21"/>
        <v>0</v>
      </c>
      <c r="F74" s="74">
        <f>E74/$E$88</f>
        <v>0</v>
      </c>
      <c r="I74" s="14" t="s">
        <v>40</v>
      </c>
      <c r="J74" s="33"/>
      <c r="K74" s="71">
        <f t="shared" si="20"/>
        <v>0.60182456140350882</v>
      </c>
      <c r="L74" s="71">
        <f t="shared" si="20"/>
        <v>68.563830719355124</v>
      </c>
      <c r="M74" s="71">
        <f t="shared" si="20"/>
        <v>-0.99257115218935632</v>
      </c>
    </row>
    <row r="75" spans="1:13" ht="12.65" customHeight="1" x14ac:dyDescent="0.5">
      <c r="A75" s="14" t="s">
        <v>33</v>
      </c>
      <c r="B75" s="32">
        <v>0</v>
      </c>
      <c r="C75" s="32">
        <v>0</v>
      </c>
      <c r="D75" s="32">
        <v>0</v>
      </c>
      <c r="E75" s="22">
        <v>0</v>
      </c>
      <c r="F75" s="76">
        <f>IFERROR(E75/$E$74,0)</f>
        <v>0</v>
      </c>
      <c r="I75" s="14" t="s">
        <v>41</v>
      </c>
      <c r="J75" s="33"/>
      <c r="K75" s="71">
        <f>IFERROR((K61-J61)/J61,"-")</f>
        <v>-0.47843137254901963</v>
      </c>
      <c r="L75" s="71">
        <f t="shared" si="20"/>
        <v>0.91729323308270672</v>
      </c>
      <c r="M75" s="71">
        <f t="shared" si="20"/>
        <v>0</v>
      </c>
    </row>
    <row r="76" spans="1:13" ht="12.65" customHeight="1" x14ac:dyDescent="0.5">
      <c r="A76" s="14" t="s">
        <v>34</v>
      </c>
      <c r="B76" s="32">
        <v>0</v>
      </c>
      <c r="C76" s="32">
        <v>0</v>
      </c>
      <c r="D76" s="32">
        <v>0</v>
      </c>
      <c r="E76" s="22">
        <v>0</v>
      </c>
      <c r="F76" s="76">
        <f t="shared" ref="F76:F80" si="22">IFERROR(E76/$E$74,0)</f>
        <v>0</v>
      </c>
      <c r="J76" s="34"/>
      <c r="K76" s="36"/>
      <c r="L76" s="36"/>
      <c r="M76" s="36"/>
    </row>
    <row r="77" spans="1:13" ht="12.65" customHeight="1" x14ac:dyDescent="0.5">
      <c r="A77" s="14" t="s">
        <v>36</v>
      </c>
      <c r="B77" s="32">
        <v>0</v>
      </c>
      <c r="C77" s="32">
        <v>0</v>
      </c>
      <c r="D77" s="32">
        <v>0</v>
      </c>
      <c r="E77" s="22">
        <v>0</v>
      </c>
      <c r="F77" s="76">
        <f t="shared" si="22"/>
        <v>0</v>
      </c>
      <c r="J77" s="35"/>
      <c r="K77" s="35"/>
      <c r="L77" s="35"/>
      <c r="M77" s="35"/>
    </row>
    <row r="78" spans="1:13" ht="12.65" customHeight="1" x14ac:dyDescent="0.5">
      <c r="A78" s="14" t="s">
        <v>38</v>
      </c>
      <c r="B78" s="32">
        <v>0</v>
      </c>
      <c r="C78" s="32">
        <v>0</v>
      </c>
      <c r="D78" s="32">
        <v>0</v>
      </c>
      <c r="E78" s="22">
        <v>0</v>
      </c>
      <c r="F78" s="76">
        <f t="shared" si="22"/>
        <v>0</v>
      </c>
    </row>
    <row r="79" spans="1:13" ht="12.65" customHeight="1" x14ac:dyDescent="0.5">
      <c r="A79" s="14" t="s">
        <v>40</v>
      </c>
      <c r="B79" s="32">
        <v>0</v>
      </c>
      <c r="C79" s="32">
        <v>692</v>
      </c>
      <c r="D79" s="32">
        <v>1571425</v>
      </c>
      <c r="E79" s="22">
        <v>0</v>
      </c>
      <c r="F79" s="76">
        <f t="shared" si="22"/>
        <v>0</v>
      </c>
    </row>
    <row r="80" spans="1:13" ht="12.65" customHeight="1" x14ac:dyDescent="0.5">
      <c r="A80" s="14" t="s">
        <v>41</v>
      </c>
      <c r="B80" s="32">
        <v>0</v>
      </c>
      <c r="C80" s="32">
        <v>0</v>
      </c>
      <c r="D80" s="32">
        <v>0</v>
      </c>
      <c r="E80" s="22">
        <v>0</v>
      </c>
      <c r="F80" s="76">
        <f t="shared" si="22"/>
        <v>0</v>
      </c>
    </row>
    <row r="81" spans="1:12" ht="12.65" customHeight="1" x14ac:dyDescent="0.5">
      <c r="A81" s="72" t="s">
        <v>39</v>
      </c>
      <c r="B81" s="73">
        <f>SUM(B82:B87)</f>
        <v>0</v>
      </c>
      <c r="C81" s="73">
        <f t="shared" ref="C81:E81" si="23">SUM(C82:C87)</f>
        <v>0</v>
      </c>
      <c r="D81" s="73">
        <f t="shared" si="23"/>
        <v>0</v>
      </c>
      <c r="E81" s="73">
        <f t="shared" si="23"/>
        <v>0</v>
      </c>
      <c r="F81" s="74">
        <f>E81/$E$88</f>
        <v>0</v>
      </c>
    </row>
    <row r="82" spans="1:12" ht="12.65" customHeight="1" x14ac:dyDescent="0.5">
      <c r="A82" s="14" t="s">
        <v>33</v>
      </c>
      <c r="B82" s="32">
        <v>0</v>
      </c>
      <c r="C82" s="32">
        <v>0</v>
      </c>
      <c r="D82" s="32">
        <v>0</v>
      </c>
      <c r="E82" s="22">
        <v>0</v>
      </c>
      <c r="F82" s="76">
        <f>IFERROR(E82/$E$81,0)</f>
        <v>0</v>
      </c>
    </row>
    <row r="83" spans="1:12" ht="12.65" customHeight="1" x14ac:dyDescent="0.5">
      <c r="A83" s="14" t="s">
        <v>34</v>
      </c>
      <c r="B83" s="32">
        <v>0</v>
      </c>
      <c r="C83" s="32">
        <v>0</v>
      </c>
      <c r="D83" s="32">
        <v>0</v>
      </c>
      <c r="E83" s="22">
        <v>0</v>
      </c>
      <c r="F83" s="76">
        <f t="shared" ref="F83:F87" si="24">IFERROR(E83/$E$81,0)</f>
        <v>0</v>
      </c>
    </row>
    <row r="84" spans="1:12" ht="12.65" customHeight="1" x14ac:dyDescent="0.5">
      <c r="A84" s="14" t="s">
        <v>36</v>
      </c>
      <c r="B84" s="32">
        <v>0</v>
      </c>
      <c r="C84" s="32">
        <v>0</v>
      </c>
      <c r="D84" s="32">
        <v>0</v>
      </c>
      <c r="E84" s="22">
        <v>0</v>
      </c>
      <c r="F84" s="76">
        <f t="shared" si="24"/>
        <v>0</v>
      </c>
    </row>
    <row r="85" spans="1:12" ht="12.65" customHeight="1" x14ac:dyDescent="0.5">
      <c r="A85" s="14" t="s">
        <v>38</v>
      </c>
      <c r="B85" s="32">
        <v>0</v>
      </c>
      <c r="C85" s="32">
        <v>0</v>
      </c>
      <c r="D85" s="32">
        <v>0</v>
      </c>
      <c r="E85" s="22">
        <v>0</v>
      </c>
      <c r="F85" s="76">
        <f t="shared" si="24"/>
        <v>0</v>
      </c>
    </row>
    <row r="86" spans="1:12" ht="12.65" customHeight="1" x14ac:dyDescent="0.5">
      <c r="A86" s="14" t="s">
        <v>40</v>
      </c>
      <c r="B86" s="32">
        <v>0</v>
      </c>
      <c r="C86" s="32">
        <v>0</v>
      </c>
      <c r="D86" s="32">
        <v>0</v>
      </c>
      <c r="E86" s="22">
        <v>0</v>
      </c>
      <c r="F86" s="76">
        <f t="shared" si="24"/>
        <v>0</v>
      </c>
    </row>
    <row r="87" spans="1:12" ht="12.65" customHeight="1" x14ac:dyDescent="0.5">
      <c r="A87" s="14" t="s">
        <v>41</v>
      </c>
      <c r="B87" s="32">
        <v>0</v>
      </c>
      <c r="C87" s="32">
        <v>0</v>
      </c>
      <c r="D87" s="32">
        <v>0</v>
      </c>
      <c r="E87" s="22">
        <v>0</v>
      </c>
      <c r="F87" s="76">
        <f t="shared" si="24"/>
        <v>0</v>
      </c>
    </row>
    <row r="88" spans="1:12" ht="12.65" customHeight="1" x14ac:dyDescent="0.5">
      <c r="A88" s="8" t="s">
        <v>22</v>
      </c>
      <c r="B88" s="64">
        <f>SUM(B81,B74,B67,B60,B53)</f>
        <v>513410</v>
      </c>
      <c r="C88" s="64">
        <f t="shared" ref="C88:E88" si="25">SUM(C81,C74,C67,C60,C53)</f>
        <v>598223</v>
      </c>
      <c r="D88" s="64">
        <f t="shared" si="25"/>
        <v>2182243</v>
      </c>
      <c r="E88" s="64">
        <f t="shared" si="25"/>
        <v>610754</v>
      </c>
      <c r="F88" s="62"/>
    </row>
    <row r="89" spans="1:12" ht="12.65" customHeight="1" x14ac:dyDescent="0.5">
      <c r="B89" s="27"/>
      <c r="E89" s="37"/>
      <c r="F89" s="37"/>
      <c r="G89" s="37"/>
      <c r="H89" s="37"/>
      <c r="I89" s="37"/>
      <c r="J89" s="37"/>
      <c r="L89" s="27"/>
    </row>
    <row r="90" spans="1:12" ht="12.65" customHeight="1" x14ac:dyDescent="0.5">
      <c r="B90" s="27"/>
      <c r="E90" s="37"/>
      <c r="F90" s="37"/>
      <c r="G90" s="37"/>
      <c r="H90" s="37"/>
      <c r="I90" s="37"/>
      <c r="J90" s="37"/>
      <c r="L90" s="27"/>
    </row>
    <row r="91" spans="1:12" s="38" customFormat="1" ht="12.65" customHeight="1" x14ac:dyDescent="0.5">
      <c r="A91" s="38" t="s">
        <v>76</v>
      </c>
      <c r="B91" s="77"/>
      <c r="E91" s="39"/>
      <c r="F91" s="39"/>
      <c r="G91" s="39"/>
      <c r="H91" s="39"/>
      <c r="I91" s="39"/>
      <c r="J91" s="39"/>
      <c r="L91" s="77"/>
    </row>
    <row r="92" spans="1:12" ht="12.65" customHeight="1" x14ac:dyDescent="0.5">
      <c r="B92" s="27"/>
      <c r="E92" s="40" t="s">
        <v>33</v>
      </c>
      <c r="F92" s="40" t="s">
        <v>34</v>
      </c>
      <c r="G92" s="40" t="s">
        <v>36</v>
      </c>
      <c r="H92" s="40" t="s">
        <v>38</v>
      </c>
      <c r="I92" s="40" t="s">
        <v>40</v>
      </c>
      <c r="J92" s="40" t="s">
        <v>41</v>
      </c>
      <c r="L92" s="27"/>
    </row>
    <row r="93" spans="1:12" ht="12.65" customHeight="1" x14ac:dyDescent="0.5">
      <c r="A93" s="13" t="s">
        <v>0</v>
      </c>
      <c r="B93" s="22">
        <v>577</v>
      </c>
      <c r="C93" s="25">
        <v>0</v>
      </c>
      <c r="E93" s="41">
        <v>0</v>
      </c>
      <c r="F93" s="41">
        <v>0</v>
      </c>
      <c r="G93" s="41">
        <v>445</v>
      </c>
      <c r="H93" s="41">
        <v>0</v>
      </c>
      <c r="I93" s="41">
        <v>132</v>
      </c>
      <c r="J93" s="41">
        <v>0</v>
      </c>
      <c r="K93" s="70">
        <f>SUM(E93:J93)</f>
        <v>577</v>
      </c>
      <c r="L93" s="27"/>
    </row>
    <row r="94" spans="1:12" ht="12.65" customHeight="1" x14ac:dyDescent="0.5">
      <c r="A94" s="13" t="s">
        <v>45</v>
      </c>
      <c r="B94" s="22">
        <v>276</v>
      </c>
      <c r="C94" s="25">
        <v>3.1879488526887372E-2</v>
      </c>
      <c r="E94" s="41">
        <v>0</v>
      </c>
      <c r="F94" s="41">
        <v>0</v>
      </c>
      <c r="G94" s="41">
        <v>276</v>
      </c>
      <c r="H94" s="41">
        <v>0</v>
      </c>
      <c r="I94" s="41">
        <v>0</v>
      </c>
      <c r="J94" s="41">
        <v>0</v>
      </c>
      <c r="K94" s="70">
        <f t="shared" ref="K94:K102" si="26">SUM(E94:J94)</f>
        <v>276</v>
      </c>
      <c r="L94" s="27"/>
    </row>
    <row r="95" spans="1:12" ht="12.65" customHeight="1" x14ac:dyDescent="0.5">
      <c r="A95" s="13" t="s">
        <v>46</v>
      </c>
      <c r="B95" s="22">
        <v>5500</v>
      </c>
      <c r="C95" s="25">
        <v>0</v>
      </c>
      <c r="E95" s="41">
        <v>1754</v>
      </c>
      <c r="F95" s="41">
        <v>738</v>
      </c>
      <c r="G95" s="41">
        <v>1707</v>
      </c>
      <c r="H95" s="41">
        <v>0</v>
      </c>
      <c r="I95" s="41">
        <v>1301</v>
      </c>
      <c r="J95" s="41">
        <v>0</v>
      </c>
      <c r="K95" s="70">
        <f t="shared" si="26"/>
        <v>5500</v>
      </c>
      <c r="L95" s="27"/>
    </row>
    <row r="96" spans="1:12" ht="12.65" customHeight="1" x14ac:dyDescent="0.5">
      <c r="A96" s="13" t="s">
        <v>47</v>
      </c>
      <c r="B96" s="22">
        <v>15696</v>
      </c>
      <c r="C96" s="25">
        <v>0</v>
      </c>
      <c r="E96" s="41">
        <v>243</v>
      </c>
      <c r="F96" s="41">
        <v>0</v>
      </c>
      <c r="G96" s="41">
        <v>2033</v>
      </c>
      <c r="H96" s="41">
        <v>12847</v>
      </c>
      <c r="I96" s="41">
        <v>573</v>
      </c>
      <c r="J96" s="41">
        <v>0</v>
      </c>
      <c r="K96" s="70">
        <f t="shared" si="26"/>
        <v>15696</v>
      </c>
      <c r="L96" s="27"/>
    </row>
    <row r="97" spans="1:12" ht="12.65" customHeight="1" x14ac:dyDescent="0.5">
      <c r="A97" s="13" t="s">
        <v>48</v>
      </c>
      <c r="B97" s="22">
        <v>682</v>
      </c>
      <c r="C97" s="25">
        <v>0</v>
      </c>
      <c r="E97" s="41">
        <v>14</v>
      </c>
      <c r="F97" s="41">
        <v>368</v>
      </c>
      <c r="G97" s="41">
        <v>0</v>
      </c>
      <c r="H97" s="41">
        <v>0</v>
      </c>
      <c r="I97" s="41">
        <v>300</v>
      </c>
      <c r="J97" s="41">
        <v>0</v>
      </c>
      <c r="K97" s="70">
        <f t="shared" si="26"/>
        <v>682</v>
      </c>
      <c r="L97" s="27"/>
    </row>
    <row r="98" spans="1:12" ht="12.65" customHeight="1" x14ac:dyDescent="0.5">
      <c r="A98" s="13" t="s">
        <v>49</v>
      </c>
      <c r="B98" s="22">
        <v>78</v>
      </c>
      <c r="C98" s="25">
        <v>0.95717288491854968</v>
      </c>
      <c r="E98" s="41">
        <v>0</v>
      </c>
      <c r="F98" s="41">
        <v>0</v>
      </c>
      <c r="G98" s="41">
        <v>78</v>
      </c>
      <c r="H98" s="41">
        <v>0</v>
      </c>
      <c r="I98" s="41">
        <v>0</v>
      </c>
      <c r="J98" s="41">
        <v>0</v>
      </c>
      <c r="K98" s="70">
        <f t="shared" si="26"/>
        <v>78</v>
      </c>
      <c r="L98" s="27"/>
    </row>
    <row r="99" spans="1:12" ht="12.65" customHeight="1" x14ac:dyDescent="0.5">
      <c r="A99" s="13" t="s">
        <v>50</v>
      </c>
      <c r="B99" s="22">
        <v>12208</v>
      </c>
      <c r="C99" s="25">
        <v>0</v>
      </c>
      <c r="E99" s="41">
        <v>1</v>
      </c>
      <c r="F99" s="41">
        <v>1207</v>
      </c>
      <c r="G99" s="41">
        <v>2655</v>
      </c>
      <c r="H99" s="41">
        <v>8345</v>
      </c>
      <c r="I99" s="41">
        <v>0</v>
      </c>
      <c r="J99" s="41">
        <v>0</v>
      </c>
      <c r="K99" s="70">
        <f t="shared" si="26"/>
        <v>12208</v>
      </c>
      <c r="L99" s="27"/>
    </row>
    <row r="100" spans="1:12" ht="12.65" customHeight="1" x14ac:dyDescent="0.5">
      <c r="A100" s="13" t="s">
        <v>51</v>
      </c>
      <c r="B100" s="22">
        <v>0</v>
      </c>
      <c r="C100" s="25">
        <v>1.094762655456297E-2</v>
      </c>
      <c r="E100" s="41">
        <v>0</v>
      </c>
      <c r="F100" s="41">
        <v>0</v>
      </c>
      <c r="G100" s="41">
        <v>0</v>
      </c>
      <c r="H100" s="41">
        <v>0</v>
      </c>
      <c r="I100" s="41">
        <v>0</v>
      </c>
      <c r="J100" s="41">
        <v>0</v>
      </c>
      <c r="K100" s="70">
        <f t="shared" si="26"/>
        <v>0</v>
      </c>
      <c r="L100" s="27"/>
    </row>
    <row r="101" spans="1:12" ht="12.65" customHeight="1" x14ac:dyDescent="0.5">
      <c r="A101" s="13" t="s">
        <v>52</v>
      </c>
      <c r="B101" s="22">
        <v>0</v>
      </c>
      <c r="C101" s="25">
        <v>0</v>
      </c>
      <c r="E101" s="41">
        <v>0</v>
      </c>
      <c r="F101" s="41">
        <v>0</v>
      </c>
      <c r="G101" s="41">
        <v>0</v>
      </c>
      <c r="H101" s="41">
        <v>0</v>
      </c>
      <c r="I101" s="41">
        <v>0</v>
      </c>
      <c r="J101" s="41">
        <v>0</v>
      </c>
      <c r="K101" s="70">
        <f t="shared" si="26"/>
        <v>0</v>
      </c>
      <c r="L101" s="27"/>
    </row>
    <row r="102" spans="1:12" ht="12.65" customHeight="1" x14ac:dyDescent="0.5">
      <c r="A102" s="13" t="s">
        <v>53</v>
      </c>
      <c r="B102" s="22">
        <v>0</v>
      </c>
      <c r="C102" s="25">
        <v>0</v>
      </c>
      <c r="E102" s="41">
        <v>0</v>
      </c>
      <c r="F102" s="41">
        <v>0</v>
      </c>
      <c r="G102" s="41">
        <v>0</v>
      </c>
      <c r="H102" s="41">
        <v>0</v>
      </c>
      <c r="I102" s="41">
        <v>0</v>
      </c>
      <c r="J102" s="41">
        <v>0</v>
      </c>
      <c r="K102" s="70">
        <f t="shared" si="26"/>
        <v>0</v>
      </c>
      <c r="L102" s="27"/>
    </row>
    <row r="103" spans="1:12" ht="12.65" customHeight="1" x14ac:dyDescent="0.5">
      <c r="A103" s="43" t="s">
        <v>54</v>
      </c>
      <c r="B103" s="44">
        <v>0</v>
      </c>
      <c r="C103" s="79">
        <v>0</v>
      </c>
      <c r="E103" s="41">
        <v>0</v>
      </c>
      <c r="F103" s="41">
        <v>0</v>
      </c>
      <c r="G103" s="41">
        <v>0</v>
      </c>
      <c r="H103" s="41">
        <v>0</v>
      </c>
      <c r="I103" s="41">
        <v>0</v>
      </c>
      <c r="J103" s="41">
        <v>0</v>
      </c>
      <c r="K103" s="26"/>
      <c r="L103" s="27"/>
    </row>
    <row r="104" spans="1:12" ht="12.65" customHeight="1" x14ac:dyDescent="0.5">
      <c r="E104" s="15">
        <f t="shared" ref="E104:J104" si="27">SUM(E93:E103)/$B$105</f>
        <v>5.7457806208413058E-2</v>
      </c>
      <c r="F104" s="15">
        <f t="shared" si="27"/>
        <v>6.6053631093468887E-2</v>
      </c>
      <c r="G104" s="15">
        <f t="shared" si="27"/>
        <v>0.2054430705086101</v>
      </c>
      <c r="H104" s="15">
        <f t="shared" si="27"/>
        <v>0.60519176400034269</v>
      </c>
      <c r="I104" s="15">
        <f t="shared" si="27"/>
        <v>6.5853728189165267E-2</v>
      </c>
      <c r="J104" s="15">
        <f t="shared" si="27"/>
        <v>0</v>
      </c>
      <c r="K104" s="45"/>
      <c r="L104" s="27"/>
    </row>
    <row r="105" spans="1:12" ht="23" x14ac:dyDescent="0.5">
      <c r="A105" s="78" t="s">
        <v>55</v>
      </c>
      <c r="B105" s="26">
        <f>SUM(B93:B103)</f>
        <v>35017</v>
      </c>
      <c r="C105" s="25">
        <f>B105/$B$49</f>
        <v>5.7334049388133357E-2</v>
      </c>
      <c r="L105" s="27"/>
    </row>
    <row r="106" spans="1:12" ht="12.65" customHeight="1" x14ac:dyDescent="0.5">
      <c r="B106" s="27"/>
      <c r="L106" s="27"/>
    </row>
    <row r="107" spans="1:12" s="58" customFormat="1" ht="14" x14ac:dyDescent="0.5">
      <c r="A107" s="58" t="s">
        <v>56</v>
      </c>
    </row>
    <row r="108" spans="1:12" ht="12.65" customHeight="1" x14ac:dyDescent="0.5">
      <c r="A108" s="29" t="s">
        <v>57</v>
      </c>
      <c r="B108" s="31">
        <v>522667</v>
      </c>
    </row>
    <row r="109" spans="1:12" ht="12.65" customHeight="1" x14ac:dyDescent="0.5">
      <c r="A109" s="46"/>
      <c r="B109" s="30"/>
    </row>
    <row r="110" spans="1:12" s="38" customFormat="1" ht="12.65" customHeight="1" x14ac:dyDescent="0.5">
      <c r="A110" s="38" t="s">
        <v>58</v>
      </c>
      <c r="B110" s="77"/>
      <c r="E110" s="39"/>
      <c r="F110" s="39"/>
      <c r="G110" s="39"/>
      <c r="H110" s="39"/>
      <c r="I110" s="39"/>
      <c r="J110" s="39"/>
      <c r="L110" s="77"/>
    </row>
    <row r="111" spans="1:12" ht="12.65" customHeight="1" x14ac:dyDescent="0.5">
      <c r="A111" s="13" t="s">
        <v>59</v>
      </c>
      <c r="B111" s="22">
        <v>435871</v>
      </c>
      <c r="C111" s="15">
        <f>B111/$B$118</f>
        <v>1</v>
      </c>
      <c r="D111" s="23"/>
      <c r="E111" s="47"/>
    </row>
    <row r="112" spans="1:12" ht="12.65" customHeight="1" x14ac:dyDescent="0.5">
      <c r="A112" s="13" t="s">
        <v>61</v>
      </c>
      <c r="B112" s="22">
        <v>0</v>
      </c>
      <c r="C112" s="15">
        <f t="shared" ref="C112:C117" si="28">B112/$B$118</f>
        <v>0</v>
      </c>
      <c r="D112" s="23"/>
    </row>
    <row r="113" spans="1:4" ht="12.65" customHeight="1" x14ac:dyDescent="0.5">
      <c r="A113" s="13" t="s">
        <v>21</v>
      </c>
      <c r="B113" s="22">
        <v>0</v>
      </c>
      <c r="C113" s="15">
        <f t="shared" si="28"/>
        <v>0</v>
      </c>
      <c r="D113" s="23"/>
    </row>
    <row r="114" spans="1:4" ht="12.65" customHeight="1" x14ac:dyDescent="0.5">
      <c r="A114" s="13" t="s">
        <v>62</v>
      </c>
      <c r="B114" s="22">
        <v>0</v>
      </c>
      <c r="C114" s="15">
        <f t="shared" si="28"/>
        <v>0</v>
      </c>
      <c r="D114" s="23"/>
    </row>
    <row r="115" spans="1:4" ht="12.65" customHeight="1" x14ac:dyDescent="0.5">
      <c r="A115" s="13" t="s">
        <v>63</v>
      </c>
      <c r="B115" s="22">
        <v>0</v>
      </c>
      <c r="C115" s="15">
        <f t="shared" si="28"/>
        <v>0</v>
      </c>
      <c r="D115" s="23"/>
    </row>
    <row r="116" spans="1:4" ht="12.65" customHeight="1" x14ac:dyDescent="0.5">
      <c r="A116" s="13" t="s">
        <v>64</v>
      </c>
      <c r="B116" s="22">
        <v>0</v>
      </c>
      <c r="C116" s="15">
        <f t="shared" si="28"/>
        <v>0</v>
      </c>
      <c r="D116" s="23"/>
    </row>
    <row r="117" spans="1:4" ht="12.65" customHeight="1" x14ac:dyDescent="0.5">
      <c r="A117" s="13" t="s">
        <v>60</v>
      </c>
      <c r="B117" s="22">
        <v>0</v>
      </c>
      <c r="C117" s="15">
        <f t="shared" si="28"/>
        <v>0</v>
      </c>
      <c r="D117" s="23"/>
    </row>
    <row r="118" spans="1:4" ht="12.65" customHeight="1" x14ac:dyDescent="0.5">
      <c r="A118" s="9" t="s">
        <v>22</v>
      </c>
      <c r="B118" s="70">
        <f>SUM(B111:B117)</f>
        <v>435871</v>
      </c>
    </row>
    <row r="119" spans="1:4" ht="12.65" customHeight="1" x14ac:dyDescent="0.5"/>
    <row r="120" spans="1:4" ht="23" x14ac:dyDescent="0.5">
      <c r="A120" s="20" t="s">
        <v>65</v>
      </c>
      <c r="B120" s="31">
        <f>B132</f>
        <v>19795</v>
      </c>
      <c r="C120" s="42">
        <f>B120/$B$108</f>
        <v>3.7873062580954985E-2</v>
      </c>
    </row>
    <row r="121" spans="1:4" ht="12.65" customHeight="1" x14ac:dyDescent="0.5"/>
    <row r="122" spans="1:4" ht="12.65" customHeight="1" x14ac:dyDescent="0.5">
      <c r="A122" s="13" t="s">
        <v>0</v>
      </c>
      <c r="B122" s="22">
        <v>0</v>
      </c>
      <c r="C122" s="15">
        <f>IFERROR(B122/$B$132,0)</f>
        <v>0</v>
      </c>
    </row>
    <row r="123" spans="1:4" ht="12.65" customHeight="1" x14ac:dyDescent="0.5">
      <c r="A123" s="13" t="s">
        <v>45</v>
      </c>
      <c r="B123" s="22">
        <v>0</v>
      </c>
      <c r="C123" s="15">
        <f t="shared" ref="C123:C131" si="29">IFERROR(B123/$B$132,0)</f>
        <v>0</v>
      </c>
    </row>
    <row r="124" spans="1:4" ht="12.65" customHeight="1" x14ac:dyDescent="0.5">
      <c r="A124" s="13" t="s">
        <v>46</v>
      </c>
      <c r="B124" s="22">
        <v>0</v>
      </c>
      <c r="C124" s="15">
        <f t="shared" si="29"/>
        <v>0</v>
      </c>
    </row>
    <row r="125" spans="1:4" ht="12.65" customHeight="1" x14ac:dyDescent="0.5">
      <c r="A125" s="13" t="s">
        <v>47</v>
      </c>
      <c r="B125" s="22">
        <v>9600</v>
      </c>
      <c r="C125" s="15">
        <f t="shared" si="29"/>
        <v>0.48497095226067188</v>
      </c>
    </row>
    <row r="126" spans="1:4" ht="12.65" customHeight="1" x14ac:dyDescent="0.5">
      <c r="A126" s="13" t="s">
        <v>48</v>
      </c>
      <c r="B126" s="22">
        <v>0</v>
      </c>
      <c r="C126" s="15">
        <f t="shared" si="29"/>
        <v>0</v>
      </c>
    </row>
    <row r="127" spans="1:4" ht="12.65" customHeight="1" x14ac:dyDescent="0.5">
      <c r="A127" s="13" t="s">
        <v>49</v>
      </c>
      <c r="B127" s="22">
        <v>0</v>
      </c>
      <c r="C127" s="15">
        <f t="shared" si="29"/>
        <v>0</v>
      </c>
    </row>
    <row r="128" spans="1:4" ht="12.65" customHeight="1" x14ac:dyDescent="0.5">
      <c r="A128" s="13" t="s">
        <v>50</v>
      </c>
      <c r="B128" s="22">
        <v>10195</v>
      </c>
      <c r="C128" s="15">
        <f t="shared" si="29"/>
        <v>0.51502904773932812</v>
      </c>
    </row>
    <row r="129" spans="1:3" ht="12.65" customHeight="1" x14ac:dyDescent="0.5">
      <c r="A129" s="13" t="s">
        <v>51</v>
      </c>
      <c r="B129" s="22">
        <v>0</v>
      </c>
      <c r="C129" s="15">
        <f t="shared" si="29"/>
        <v>0</v>
      </c>
    </row>
    <row r="130" spans="1:3" ht="12.65" customHeight="1" x14ac:dyDescent="0.5">
      <c r="A130" s="13" t="s">
        <v>52</v>
      </c>
      <c r="B130" s="22">
        <v>0</v>
      </c>
      <c r="C130" s="15">
        <f t="shared" si="29"/>
        <v>0</v>
      </c>
    </row>
    <row r="131" spans="1:3" ht="12.65" customHeight="1" x14ac:dyDescent="0.5">
      <c r="A131" s="13" t="s">
        <v>53</v>
      </c>
      <c r="B131" s="22">
        <v>0</v>
      </c>
      <c r="C131" s="15">
        <f t="shared" si="29"/>
        <v>0</v>
      </c>
    </row>
    <row r="132" spans="1:3" ht="12.65" customHeight="1" x14ac:dyDescent="0.5">
      <c r="A132" s="9" t="s">
        <v>22</v>
      </c>
      <c r="B132" s="70">
        <f>SUM(B122:B131)</f>
        <v>19795</v>
      </c>
    </row>
    <row r="133" spans="1:3" ht="12.65" customHeight="1" x14ac:dyDescent="0.5">
      <c r="B133" s="27"/>
    </row>
    <row r="134" spans="1:3" s="58" customFormat="1" ht="14" x14ac:dyDescent="0.5">
      <c r="A134" s="58" t="s">
        <v>66</v>
      </c>
    </row>
    <row r="135" spans="1:3" ht="12.65" customHeight="1" x14ac:dyDescent="0.5">
      <c r="A135" s="20" t="s">
        <v>23</v>
      </c>
      <c r="B135" s="48"/>
    </row>
    <row r="136" spans="1:3" ht="12.65" customHeight="1" x14ac:dyDescent="0.5">
      <c r="A136" s="13" t="s">
        <v>67</v>
      </c>
      <c r="B136" s="16">
        <v>7</v>
      </c>
      <c r="C136" s="23"/>
    </row>
    <row r="137" spans="1:3" ht="12.65" customHeight="1" x14ac:dyDescent="0.5">
      <c r="A137" s="13" t="s">
        <v>68</v>
      </c>
      <c r="B137" s="16">
        <v>17</v>
      </c>
      <c r="C137" s="23"/>
    </row>
    <row r="138" spans="1:3" ht="12.65" customHeight="1" x14ac:dyDescent="0.5">
      <c r="A138" s="13" t="s">
        <v>69</v>
      </c>
      <c r="B138" s="16">
        <v>16</v>
      </c>
      <c r="C138" s="23"/>
    </row>
    <row r="139" spans="1:3" ht="12.65" customHeight="1" x14ac:dyDescent="0.5">
      <c r="A139" s="9" t="s">
        <v>11</v>
      </c>
      <c r="B139" s="62">
        <f>SUM(B136:B138)</f>
        <v>40</v>
      </c>
    </row>
    <row r="140" spans="1:3" ht="12.65" customHeight="1" x14ac:dyDescent="0.5"/>
    <row r="141" spans="1:3" ht="12.65" customHeight="1" x14ac:dyDescent="0.5">
      <c r="A141" s="20" t="s">
        <v>24</v>
      </c>
      <c r="B141" s="48"/>
    </row>
    <row r="142" spans="1:3" ht="12.65" customHeight="1" x14ac:dyDescent="0.5">
      <c r="A142" s="13" t="s">
        <v>70</v>
      </c>
      <c r="B142" s="16">
        <v>2</v>
      </c>
      <c r="C142" s="23"/>
    </row>
    <row r="143" spans="1:3" ht="12.65" customHeight="1" x14ac:dyDescent="0.5">
      <c r="A143" s="13" t="s">
        <v>71</v>
      </c>
      <c r="B143" s="16">
        <v>0</v>
      </c>
      <c r="C143" s="23"/>
    </row>
    <row r="144" spans="1:3" ht="12.65" customHeight="1" x14ac:dyDescent="0.5">
      <c r="A144" s="13" t="s">
        <v>72</v>
      </c>
      <c r="B144" s="16">
        <v>0</v>
      </c>
      <c r="C144" s="23"/>
    </row>
    <row r="145" spans="1:4" ht="12.65" customHeight="1" x14ac:dyDescent="0.5">
      <c r="A145" s="9" t="s">
        <v>11</v>
      </c>
      <c r="B145" s="62">
        <f>SUM(B142:B144)</f>
        <v>2</v>
      </c>
    </row>
    <row r="146" spans="1:4" ht="12.65" customHeight="1" x14ac:dyDescent="0.5"/>
    <row r="147" spans="1:4" ht="12.65" customHeight="1" x14ac:dyDescent="0.5">
      <c r="A147" s="81" t="s">
        <v>73</v>
      </c>
      <c r="B147" s="82">
        <f>SUM(B139,B145)</f>
        <v>42</v>
      </c>
      <c r="C147" s="83">
        <f>B20+B26</f>
        <v>42</v>
      </c>
    </row>
    <row r="148" spans="1:4" ht="12.65" customHeight="1" x14ac:dyDescent="0.5"/>
    <row r="149" spans="1:4" ht="12.65" customHeight="1" x14ac:dyDescent="0.5">
      <c r="A149" s="50" t="s">
        <v>23</v>
      </c>
      <c r="B149" s="48" t="s">
        <v>67</v>
      </c>
      <c r="C149" s="48" t="s">
        <v>68</v>
      </c>
      <c r="D149" s="48" t="s">
        <v>69</v>
      </c>
    </row>
    <row r="150" spans="1:4" ht="12.65" customHeight="1" x14ac:dyDescent="0.5">
      <c r="A150" s="13" t="s">
        <v>25</v>
      </c>
      <c r="B150" s="16">
        <v>7</v>
      </c>
      <c r="C150" s="16">
        <v>17</v>
      </c>
      <c r="D150" s="16">
        <v>16</v>
      </c>
    </row>
    <row r="151" spans="1:4" ht="12.65" customHeight="1" x14ac:dyDescent="0.5">
      <c r="A151" s="13" t="s">
        <v>26</v>
      </c>
      <c r="B151" s="16">
        <v>0</v>
      </c>
      <c r="C151" s="16">
        <v>0</v>
      </c>
      <c r="D151" s="16">
        <v>0</v>
      </c>
    </row>
    <row r="152" spans="1:4" ht="12.65" customHeight="1" x14ac:dyDescent="0.5">
      <c r="A152" s="13" t="s">
        <v>19</v>
      </c>
      <c r="B152" s="16">
        <v>0</v>
      </c>
      <c r="C152" s="16">
        <v>0</v>
      </c>
      <c r="D152" s="16">
        <v>0</v>
      </c>
    </row>
    <row r="153" spans="1:4" ht="12.65" customHeight="1" x14ac:dyDescent="0.5">
      <c r="A153" s="13" t="s">
        <v>37</v>
      </c>
      <c r="B153" s="16">
        <v>0</v>
      </c>
      <c r="C153" s="16">
        <v>0</v>
      </c>
      <c r="D153" s="16">
        <v>0</v>
      </c>
    </row>
    <row r="154" spans="1:4" ht="12.65" customHeight="1" x14ac:dyDescent="0.5">
      <c r="A154" s="13" t="s">
        <v>39</v>
      </c>
      <c r="B154" s="16">
        <v>0</v>
      </c>
      <c r="C154" s="16">
        <v>0</v>
      </c>
      <c r="D154" s="16">
        <v>0</v>
      </c>
    </row>
    <row r="155" spans="1:4" ht="12.65" customHeight="1" x14ac:dyDescent="0.5">
      <c r="A155" s="17"/>
      <c r="B155" s="62">
        <f>SUM(B150:B154)</f>
        <v>7</v>
      </c>
      <c r="C155" s="62">
        <f t="shared" ref="C155:D155" si="30">SUM(C150:C154)</f>
        <v>17</v>
      </c>
      <c r="D155" s="62">
        <f t="shared" si="30"/>
        <v>16</v>
      </c>
    </row>
    <row r="156" spans="1:4" ht="12.65" customHeight="1" x14ac:dyDescent="0.5">
      <c r="A156" s="27"/>
      <c r="B156" s="49"/>
      <c r="C156" s="49"/>
      <c r="D156" s="49"/>
    </row>
    <row r="157" spans="1:4" ht="23" x14ac:dyDescent="0.5">
      <c r="A157" s="50" t="s">
        <v>24</v>
      </c>
      <c r="B157" s="48" t="s">
        <v>70</v>
      </c>
      <c r="C157" s="48" t="s">
        <v>71</v>
      </c>
      <c r="D157" s="48" t="s">
        <v>72</v>
      </c>
    </row>
    <row r="158" spans="1:4" ht="12.65" customHeight="1" x14ac:dyDescent="0.5">
      <c r="A158" s="13" t="s">
        <v>25</v>
      </c>
      <c r="B158" s="16">
        <v>2</v>
      </c>
      <c r="C158" s="16">
        <v>0</v>
      </c>
      <c r="D158" s="16">
        <v>0</v>
      </c>
    </row>
    <row r="159" spans="1:4" ht="12.65" customHeight="1" x14ac:dyDescent="0.5">
      <c r="A159" s="13" t="s">
        <v>26</v>
      </c>
      <c r="B159" s="16">
        <v>0</v>
      </c>
      <c r="C159" s="16">
        <v>0</v>
      </c>
      <c r="D159" s="16">
        <v>0</v>
      </c>
    </row>
    <row r="160" spans="1:4" ht="12.65" customHeight="1" x14ac:dyDescent="0.5">
      <c r="A160" s="13" t="s">
        <v>19</v>
      </c>
      <c r="B160" s="16">
        <v>0</v>
      </c>
      <c r="C160" s="16">
        <v>0</v>
      </c>
      <c r="D160" s="16">
        <v>0</v>
      </c>
    </row>
    <row r="161" spans="1:4" ht="12.65" customHeight="1" x14ac:dyDescent="0.5">
      <c r="A161" s="13" t="s">
        <v>37</v>
      </c>
      <c r="B161" s="16">
        <v>0</v>
      </c>
      <c r="C161" s="16">
        <v>0</v>
      </c>
      <c r="D161" s="16">
        <v>0</v>
      </c>
    </row>
    <row r="162" spans="1:4" ht="12.65" customHeight="1" x14ac:dyDescent="0.5">
      <c r="A162" s="13" t="s">
        <v>39</v>
      </c>
      <c r="B162" s="16">
        <v>0</v>
      </c>
      <c r="C162" s="16">
        <v>0</v>
      </c>
      <c r="D162" s="16">
        <v>0</v>
      </c>
    </row>
    <row r="163" spans="1:4" ht="12.65" customHeight="1" x14ac:dyDescent="0.5">
      <c r="A163" s="17"/>
      <c r="B163" s="62">
        <f>SUM(B158:B162)</f>
        <v>2</v>
      </c>
      <c r="C163" s="62">
        <f t="shared" ref="C163:D163" si="31">SUM(C158:C162)</f>
        <v>0</v>
      </c>
      <c r="D163" s="62">
        <f t="shared" si="31"/>
        <v>0</v>
      </c>
    </row>
    <row r="164" spans="1:4" ht="12.65" customHeight="1" x14ac:dyDescent="0.5"/>
    <row r="165" spans="1:4" ht="46" x14ac:dyDescent="0.5">
      <c r="A165" s="20" t="s">
        <v>74</v>
      </c>
      <c r="B165" s="20" t="s">
        <v>85</v>
      </c>
      <c r="C165" s="20" t="s">
        <v>77</v>
      </c>
    </row>
    <row r="166" spans="1:4" ht="12.65" customHeight="1" x14ac:dyDescent="0.5">
      <c r="A166" s="14">
        <v>1969</v>
      </c>
      <c r="B166" s="51">
        <v>0</v>
      </c>
      <c r="C166" s="51">
        <v>0</v>
      </c>
    </row>
    <row r="167" spans="1:4" ht="12.65" customHeight="1" x14ac:dyDescent="0.5">
      <c r="A167" s="14">
        <v>1970</v>
      </c>
      <c r="B167" s="51">
        <v>0</v>
      </c>
      <c r="C167" s="51">
        <v>0</v>
      </c>
    </row>
    <row r="168" spans="1:4" ht="12.65" customHeight="1" x14ac:dyDescent="0.5">
      <c r="A168" s="14">
        <v>1997</v>
      </c>
      <c r="B168" s="51">
        <v>0</v>
      </c>
      <c r="C168" s="51">
        <v>0</v>
      </c>
    </row>
    <row r="169" spans="1:4" ht="12.65" customHeight="1" x14ac:dyDescent="0.5">
      <c r="A169" s="14">
        <v>2000</v>
      </c>
      <c r="B169" s="51">
        <v>0</v>
      </c>
      <c r="C169" s="51">
        <v>0</v>
      </c>
    </row>
    <row r="170" spans="1:4" ht="12.65" customHeight="1" x14ac:dyDescent="0.5">
      <c r="A170" s="14">
        <v>2003</v>
      </c>
      <c r="B170" s="51">
        <v>0</v>
      </c>
      <c r="C170" s="51">
        <v>0</v>
      </c>
    </row>
    <row r="171" spans="1:4" ht="12.65" customHeight="1" x14ac:dyDescent="0.5">
      <c r="A171" s="14">
        <v>2005</v>
      </c>
      <c r="B171" s="51">
        <v>0</v>
      </c>
      <c r="C171" s="51">
        <v>0</v>
      </c>
    </row>
    <row r="172" spans="1:4" ht="12.65" customHeight="1" x14ac:dyDescent="0.5">
      <c r="A172" s="14">
        <v>2006</v>
      </c>
      <c r="B172" s="51">
        <v>0</v>
      </c>
      <c r="C172" s="51">
        <v>0</v>
      </c>
    </row>
    <row r="173" spans="1:4" ht="12.65" customHeight="1" x14ac:dyDescent="0.5">
      <c r="A173" s="14">
        <v>2007</v>
      </c>
      <c r="B173" s="51">
        <v>0</v>
      </c>
      <c r="C173" s="51">
        <v>0</v>
      </c>
    </row>
    <row r="174" spans="1:4" ht="12.65" customHeight="1" x14ac:dyDescent="0.5">
      <c r="A174" s="14">
        <v>2008</v>
      </c>
      <c r="B174" s="51">
        <v>0</v>
      </c>
      <c r="C174" s="51">
        <v>0</v>
      </c>
    </row>
    <row r="175" spans="1:4" ht="12.65" customHeight="1" x14ac:dyDescent="0.5">
      <c r="A175" s="14">
        <v>2009</v>
      </c>
      <c r="B175" s="51">
        <v>0</v>
      </c>
      <c r="C175" s="51">
        <v>0</v>
      </c>
    </row>
    <row r="176" spans="1:4" ht="12.65" customHeight="1" x14ac:dyDescent="0.5">
      <c r="A176" s="14">
        <v>2010</v>
      </c>
      <c r="B176" s="51">
        <v>0</v>
      </c>
      <c r="C176" s="51">
        <v>0</v>
      </c>
    </row>
    <row r="177" spans="1:59" ht="12.65" customHeight="1" x14ac:dyDescent="0.5">
      <c r="A177" s="14">
        <v>2012</v>
      </c>
      <c r="B177" s="51">
        <v>0</v>
      </c>
      <c r="C177" s="51">
        <v>0</v>
      </c>
    </row>
    <row r="178" spans="1:59" ht="12.65" customHeight="1" x14ac:dyDescent="0.5">
      <c r="A178" s="14">
        <v>2013</v>
      </c>
      <c r="B178" s="51">
        <v>7.4589999999999996</v>
      </c>
      <c r="C178" s="51">
        <v>0</v>
      </c>
    </row>
    <row r="179" spans="1:59" ht="12.65" customHeight="1" x14ac:dyDescent="0.5">
      <c r="A179" s="14">
        <v>2014</v>
      </c>
      <c r="B179" s="51">
        <v>13.404</v>
      </c>
      <c r="C179" s="51">
        <v>0</v>
      </c>
    </row>
    <row r="180" spans="1:59" ht="12.65" customHeight="1" x14ac:dyDescent="0.5">
      <c r="A180" s="14">
        <v>2015</v>
      </c>
      <c r="B180" s="51">
        <v>20.948</v>
      </c>
      <c r="C180" s="51">
        <v>0</v>
      </c>
    </row>
    <row r="181" spans="1:59" ht="12.65" customHeight="1" x14ac:dyDescent="0.5">
      <c r="A181" s="14">
        <v>2016</v>
      </c>
      <c r="B181" s="51">
        <v>26.443000000000001</v>
      </c>
      <c r="C181" s="51">
        <v>0</v>
      </c>
    </row>
    <row r="182" spans="1:59" ht="12.65" customHeight="1" x14ac:dyDescent="0.5">
      <c r="A182" s="14">
        <v>2017</v>
      </c>
      <c r="B182" s="51">
        <v>40.072000000000003</v>
      </c>
      <c r="C182" s="51">
        <v>0</v>
      </c>
    </row>
    <row r="183" spans="1:59" ht="12.65" customHeight="1" x14ac:dyDescent="0.5">
      <c r="A183" s="14">
        <v>2018</v>
      </c>
      <c r="B183" s="51">
        <v>61.294000000000004</v>
      </c>
      <c r="C183" s="51">
        <v>13.304</v>
      </c>
    </row>
    <row r="184" spans="1:59" ht="12.65" customHeight="1" x14ac:dyDescent="0.5">
      <c r="A184" s="14">
        <v>2019</v>
      </c>
      <c r="B184" s="51">
        <v>88.399000000000001</v>
      </c>
      <c r="C184" s="51">
        <v>13.304</v>
      </c>
    </row>
    <row r="185" spans="1:59" ht="12.65" customHeight="1" x14ac:dyDescent="0.5">
      <c r="A185" s="14">
        <v>2020</v>
      </c>
      <c r="B185" s="51">
        <v>101.599</v>
      </c>
      <c r="C185" s="51">
        <v>13.304</v>
      </c>
    </row>
    <row r="186" spans="1:59" ht="12.65" customHeight="1" x14ac:dyDescent="0.5">
      <c r="A186" s="14">
        <v>2021</v>
      </c>
      <c r="B186" s="51">
        <v>103.604</v>
      </c>
      <c r="C186" s="51">
        <v>21.603999999999999</v>
      </c>
    </row>
    <row r="187" spans="1:59" ht="12.65" customHeight="1" x14ac:dyDescent="0.5">
      <c r="A187" s="14">
        <v>2022</v>
      </c>
      <c r="B187" s="51">
        <v>104.40300000000001</v>
      </c>
      <c r="C187" s="51">
        <v>21.603999999999999</v>
      </c>
    </row>
    <row r="188" spans="1:59" ht="12.65" customHeight="1" x14ac:dyDescent="0.5">
      <c r="A188" s="14">
        <v>2023</v>
      </c>
      <c r="B188" s="51">
        <v>104.667</v>
      </c>
      <c r="C188" s="51">
        <v>21.603999999999999</v>
      </c>
    </row>
    <row r="189" spans="1:59" ht="12.65" customHeight="1" x14ac:dyDescent="0.5"/>
    <row r="191" spans="1:59" ht="14"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row>
    <row r="192" spans="1:59" ht="14" x14ac:dyDescent="0.3">
      <c r="A192" s="19"/>
      <c r="B192" s="19"/>
      <c r="C192" s="19"/>
      <c r="D192" s="19"/>
      <c r="E192" s="19"/>
      <c r="F192" s="19"/>
    </row>
    <row r="193" spans="1:3" ht="14" x14ac:dyDescent="0.3">
      <c r="A193" s="19"/>
      <c r="B193" s="19"/>
      <c r="C193" s="19"/>
    </row>
    <row r="194" spans="1:3" ht="14" x14ac:dyDescent="0.3">
      <c r="A194" s="19"/>
      <c r="B194" s="19"/>
      <c r="C194" s="19"/>
    </row>
    <row r="195" spans="1:3" ht="14" x14ac:dyDescent="0.3">
      <c r="A195" s="19"/>
      <c r="B195" s="19"/>
      <c r="C195" s="19"/>
    </row>
    <row r="196" spans="1:3" ht="14" x14ac:dyDescent="0.3">
      <c r="A196" s="19"/>
      <c r="B196" s="19"/>
      <c r="C196" s="19"/>
    </row>
    <row r="197" spans="1:3" ht="14" x14ac:dyDescent="0.3">
      <c r="A197" s="19"/>
      <c r="B197" s="19"/>
      <c r="C197" s="19"/>
    </row>
    <row r="198" spans="1:3" ht="14" x14ac:dyDescent="0.3">
      <c r="A198" s="19"/>
      <c r="B198" s="19"/>
      <c r="C198" s="19"/>
    </row>
    <row r="199" spans="1:3" ht="14" x14ac:dyDescent="0.3">
      <c r="A199" s="19"/>
      <c r="B199" s="19"/>
      <c r="C199" s="19"/>
    </row>
    <row r="200" spans="1:3" ht="14" x14ac:dyDescent="0.3">
      <c r="A200" s="19"/>
      <c r="B200" s="19"/>
      <c r="C200" s="19"/>
    </row>
    <row r="201" spans="1:3" ht="14" x14ac:dyDescent="0.3">
      <c r="A201" s="19"/>
      <c r="B201" s="19"/>
      <c r="C201" s="19"/>
    </row>
  </sheetData>
  <mergeCells count="2">
    <mergeCell ref="H14:H31"/>
    <mergeCell ref="J68:M68"/>
  </mergeCells>
  <conditionalFormatting sqref="B14:B31 J14:J31">
    <cfRule type="cellIs" dxfId="15" priority="17" operator="equal">
      <formula>0</formula>
    </cfRule>
  </conditionalFormatting>
  <conditionalFormatting sqref="B44:B48">
    <cfRule type="cellIs" dxfId="14" priority="16" operator="equal">
      <formula>0</formula>
    </cfRule>
  </conditionalFormatting>
  <conditionalFormatting sqref="B93:B103">
    <cfRule type="cellIs" dxfId="13" priority="11" operator="equal">
      <formula>0</formula>
    </cfRule>
  </conditionalFormatting>
  <conditionalFormatting sqref="B108:B109">
    <cfRule type="cellIs" dxfId="12" priority="15" operator="equal">
      <formula>0</formula>
    </cfRule>
  </conditionalFormatting>
  <conditionalFormatting sqref="B111:B117">
    <cfRule type="cellIs" dxfId="11" priority="14" operator="equal">
      <formula>0</formula>
    </cfRule>
  </conditionalFormatting>
  <conditionalFormatting sqref="B120">
    <cfRule type="cellIs" dxfId="10" priority="13" operator="equal">
      <formula>0</formula>
    </cfRule>
  </conditionalFormatting>
  <conditionalFormatting sqref="B122:B131">
    <cfRule type="cellIs" dxfId="9" priority="12" operator="equal">
      <formula>0</formula>
    </cfRule>
  </conditionalFormatting>
  <conditionalFormatting sqref="B150:D154">
    <cfRule type="cellIs" dxfId="8" priority="6" operator="equal">
      <formula>0</formula>
    </cfRule>
  </conditionalFormatting>
  <conditionalFormatting sqref="B158:D162">
    <cfRule type="cellIs" dxfId="7" priority="7" operator="equal">
      <formula>0</formula>
    </cfRule>
  </conditionalFormatting>
  <conditionalFormatting sqref="B88:E88">
    <cfRule type="cellIs" dxfId="6" priority="5" operator="equal">
      <formula>0</formula>
    </cfRule>
  </conditionalFormatting>
  <conditionalFormatting sqref="B53:F87">
    <cfRule type="cellIs" dxfId="5" priority="9" operator="equal">
      <formula>0</formula>
    </cfRule>
  </conditionalFormatting>
  <conditionalFormatting sqref="C35:G39">
    <cfRule type="cellIs" dxfId="4" priority="8" operator="equal">
      <formula>0</formula>
    </cfRule>
  </conditionalFormatting>
  <conditionalFormatting sqref="E93:J103">
    <cfRule type="cellIs" dxfId="3" priority="10" operator="equal">
      <formula>0</formula>
    </cfRule>
  </conditionalFormatting>
  <conditionalFormatting sqref="I50:K50">
    <cfRule type="cellIs" dxfId="2" priority="2" operator="equal">
      <formula>0</formula>
    </cfRule>
  </conditionalFormatting>
  <conditionalFormatting sqref="J44:L49">
    <cfRule type="cellIs" dxfId="1" priority="1" operator="equal">
      <formula>0</formula>
    </cfRule>
  </conditionalFormatting>
  <conditionalFormatting sqref="J62:M62">
    <cfRule type="cellIs" dxfId="0" priority="4" operator="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153DA-85E7-4936-AA35-6B7B25F096C9}">
  <sheetPr>
    <tabColor theme="7"/>
  </sheetPr>
  <dimension ref="A2:K348"/>
  <sheetViews>
    <sheetView showGridLines="0" topLeftCell="A11" zoomScale="85" zoomScaleNormal="85" workbookViewId="0">
      <selection activeCell="A18" sqref="A18:K342"/>
    </sheetView>
  </sheetViews>
  <sheetFormatPr baseColWidth="10" defaultColWidth="10.84375" defaultRowHeight="14.5" x14ac:dyDescent="0.5"/>
  <cols>
    <col min="1" max="1" width="46.3046875" style="102" customWidth="1"/>
    <col min="2" max="2" width="12.3046875" style="102" hidden="1" customWidth="1"/>
    <col min="3" max="3" width="14.69140625" style="102" customWidth="1"/>
    <col min="4" max="4" width="13.4609375" style="94" customWidth="1"/>
    <col min="5" max="5" width="19.84375" style="102" customWidth="1"/>
    <col min="6" max="6" width="20.07421875" style="94" customWidth="1"/>
    <col min="7" max="7" width="19.69140625" style="102" customWidth="1"/>
    <col min="8" max="8" width="21.765625" style="102" customWidth="1"/>
    <col min="9" max="9" width="17.4609375" style="94" customWidth="1"/>
    <col min="10" max="10" width="16" style="94" customWidth="1"/>
    <col min="11" max="11" width="10.84375" style="94"/>
    <col min="12" max="16384" width="10.84375" style="102"/>
  </cols>
  <sheetData>
    <row r="2" spans="1:10" x14ac:dyDescent="0.5">
      <c r="A2" s="102" t="s">
        <v>79</v>
      </c>
    </row>
    <row r="7" spans="1:10" x14ac:dyDescent="0.5">
      <c r="A7" s="115" t="s">
        <v>110</v>
      </c>
      <c r="B7" s="115"/>
      <c r="C7" s="115"/>
      <c r="D7" s="115"/>
      <c r="E7" s="115"/>
      <c r="F7" s="115"/>
      <c r="G7" s="115"/>
      <c r="H7" s="115"/>
      <c r="I7" s="115"/>
      <c r="J7" s="115"/>
    </row>
    <row r="8" spans="1:10" x14ac:dyDescent="0.5">
      <c r="A8" s="115"/>
      <c r="B8" s="115"/>
      <c r="C8" s="115"/>
      <c r="D8" s="115"/>
      <c r="E8" s="115"/>
      <c r="F8" s="115"/>
      <c r="G8" s="115"/>
      <c r="H8" s="115"/>
      <c r="I8" s="115"/>
      <c r="J8" s="115"/>
    </row>
    <row r="10" spans="1:10" x14ac:dyDescent="0.5">
      <c r="A10" s="103" t="s">
        <v>80</v>
      </c>
    </row>
    <row r="11" spans="1:10" ht="77.5" customHeight="1" x14ac:dyDescent="0.5">
      <c r="A11" s="126" t="s">
        <v>108</v>
      </c>
      <c r="B11" s="126"/>
      <c r="C11" s="126"/>
      <c r="D11" s="126"/>
      <c r="E11" s="126"/>
      <c r="F11" s="126"/>
      <c r="G11" s="126"/>
      <c r="H11" s="126"/>
      <c r="I11" s="126"/>
      <c r="J11" s="126"/>
    </row>
    <row r="13" spans="1:10" x14ac:dyDescent="0.5">
      <c r="A13" s="103" t="s">
        <v>81</v>
      </c>
    </row>
    <row r="14" spans="1:10" ht="16.75" customHeight="1" x14ac:dyDescent="0.5">
      <c r="A14" s="126" t="s">
        <v>111</v>
      </c>
      <c r="B14" s="126"/>
      <c r="C14" s="126"/>
      <c r="D14" s="126"/>
      <c r="E14" s="126"/>
      <c r="F14" s="126"/>
      <c r="G14" s="126"/>
      <c r="H14" s="126"/>
      <c r="I14" s="126"/>
      <c r="J14" s="126"/>
    </row>
    <row r="15" spans="1:10" ht="16.75" customHeight="1" x14ac:dyDescent="0.5">
      <c r="A15" s="104" t="s">
        <v>112</v>
      </c>
      <c r="B15" s="127" t="s">
        <v>113</v>
      </c>
      <c r="C15" s="127"/>
      <c r="D15" s="127"/>
      <c r="E15" s="127"/>
      <c r="F15" s="127"/>
      <c r="G15" s="127"/>
      <c r="H15" s="127"/>
      <c r="I15" s="127"/>
      <c r="J15" s="127"/>
    </row>
    <row r="17" spans="1:11" ht="25.75" customHeight="1" x14ac:dyDescent="0.5">
      <c r="A17" s="103" t="s">
        <v>114</v>
      </c>
    </row>
    <row r="18" spans="1:11" s="101" customFormat="1" ht="49.5" x14ac:dyDescent="0.5">
      <c r="A18" s="99" t="s">
        <v>115</v>
      </c>
      <c r="B18" s="99" t="s">
        <v>116</v>
      </c>
      <c r="C18" s="99" t="s">
        <v>117</v>
      </c>
      <c r="D18" s="100" t="s">
        <v>118</v>
      </c>
      <c r="E18" s="99" t="s">
        <v>119</v>
      </c>
      <c r="F18" s="98" t="s">
        <v>120</v>
      </c>
      <c r="G18" s="99" t="s">
        <v>121</v>
      </c>
      <c r="H18" s="99" t="s">
        <v>122</v>
      </c>
      <c r="I18" s="98" t="s">
        <v>123</v>
      </c>
      <c r="J18" s="98" t="s">
        <v>124</v>
      </c>
      <c r="K18" s="98" t="s">
        <v>125</v>
      </c>
    </row>
    <row r="19" spans="1:11" ht="16.5" x14ac:dyDescent="0.5">
      <c r="A19" s="105" t="s">
        <v>536</v>
      </c>
      <c r="B19" s="105" t="s">
        <v>126</v>
      </c>
      <c r="C19" s="105" t="s">
        <v>130</v>
      </c>
      <c r="D19" s="106">
        <v>54800</v>
      </c>
      <c r="E19" s="105" t="s">
        <v>50</v>
      </c>
      <c r="F19" s="95">
        <v>2019</v>
      </c>
      <c r="G19" s="105" t="s">
        <v>23</v>
      </c>
      <c r="H19" s="105" t="s">
        <v>16</v>
      </c>
      <c r="I19" s="95" t="s">
        <v>128</v>
      </c>
      <c r="J19" s="95" t="s">
        <v>128</v>
      </c>
      <c r="K19" s="95" t="s">
        <v>128</v>
      </c>
    </row>
    <row r="20" spans="1:11" ht="16.5" x14ac:dyDescent="0.5">
      <c r="A20" s="105" t="s">
        <v>131</v>
      </c>
      <c r="B20" s="105" t="s">
        <v>126</v>
      </c>
      <c r="C20" s="105" t="s">
        <v>132</v>
      </c>
      <c r="D20" s="106">
        <v>88270</v>
      </c>
      <c r="E20" s="105" t="s">
        <v>53</v>
      </c>
      <c r="F20" s="95">
        <v>2018</v>
      </c>
      <c r="G20" s="105" t="s">
        <v>23</v>
      </c>
      <c r="H20" s="105" t="s">
        <v>16</v>
      </c>
      <c r="I20" s="95" t="s">
        <v>128</v>
      </c>
      <c r="J20" s="95" t="s">
        <v>128</v>
      </c>
      <c r="K20" s="95" t="s">
        <v>128</v>
      </c>
    </row>
    <row r="21" spans="1:11" ht="16.5" x14ac:dyDescent="0.5">
      <c r="A21" s="105" t="s">
        <v>133</v>
      </c>
      <c r="B21" s="105" t="s">
        <v>126</v>
      </c>
      <c r="C21" s="105" t="s">
        <v>134</v>
      </c>
      <c r="D21" s="106">
        <v>54450</v>
      </c>
      <c r="E21" s="105" t="s">
        <v>50</v>
      </c>
      <c r="F21" s="95">
        <v>2020</v>
      </c>
      <c r="G21" s="105" t="s">
        <v>23</v>
      </c>
      <c r="H21" s="105" t="s">
        <v>16</v>
      </c>
      <c r="I21" s="95" t="s">
        <v>128</v>
      </c>
      <c r="J21" s="95" t="s">
        <v>128</v>
      </c>
      <c r="K21" s="95" t="s">
        <v>128</v>
      </c>
    </row>
    <row r="22" spans="1:11" ht="16.5" x14ac:dyDescent="0.5">
      <c r="A22" s="105" t="s">
        <v>135</v>
      </c>
      <c r="B22" s="105" t="s">
        <v>126</v>
      </c>
      <c r="C22" s="105" t="s">
        <v>136</v>
      </c>
      <c r="D22" s="106">
        <v>52000</v>
      </c>
      <c r="E22" s="105" t="s">
        <v>47</v>
      </c>
      <c r="F22" s="95">
        <v>2016</v>
      </c>
      <c r="G22" s="105" t="s">
        <v>24</v>
      </c>
      <c r="H22" s="105" t="s">
        <v>26</v>
      </c>
      <c r="I22" s="95" t="s">
        <v>128</v>
      </c>
      <c r="J22" s="95" t="s">
        <v>128</v>
      </c>
      <c r="K22" s="95" t="s">
        <v>128</v>
      </c>
    </row>
    <row r="23" spans="1:11" ht="16.5" x14ac:dyDescent="0.5">
      <c r="A23" s="105" t="s">
        <v>137</v>
      </c>
      <c r="B23" s="105" t="s">
        <v>126</v>
      </c>
      <c r="C23" s="105" t="s">
        <v>138</v>
      </c>
      <c r="D23" s="106">
        <v>68150</v>
      </c>
      <c r="E23" s="105" t="s">
        <v>48</v>
      </c>
      <c r="F23" s="95">
        <v>2012</v>
      </c>
      <c r="G23" s="105" t="s">
        <v>23</v>
      </c>
      <c r="H23" s="105" t="s">
        <v>26</v>
      </c>
      <c r="I23" s="95" t="s">
        <v>126</v>
      </c>
      <c r="J23" s="95" t="s">
        <v>128</v>
      </c>
      <c r="K23" s="95" t="s">
        <v>126</v>
      </c>
    </row>
    <row r="24" spans="1:11" ht="16.5" x14ac:dyDescent="0.5">
      <c r="A24" s="105" t="s">
        <v>139</v>
      </c>
      <c r="B24" s="105" t="s">
        <v>126</v>
      </c>
      <c r="C24" s="105" t="s">
        <v>140</v>
      </c>
      <c r="D24" s="106">
        <v>57220</v>
      </c>
      <c r="E24" s="105" t="s">
        <v>52</v>
      </c>
      <c r="F24" s="95">
        <v>2015</v>
      </c>
      <c r="G24" s="105" t="s">
        <v>23</v>
      </c>
      <c r="H24" s="105" t="s">
        <v>16</v>
      </c>
      <c r="I24" s="95" t="s">
        <v>128</v>
      </c>
      <c r="J24" s="95" t="s">
        <v>128</v>
      </c>
      <c r="K24" s="95" t="s">
        <v>128</v>
      </c>
    </row>
    <row r="25" spans="1:11" ht="16.5" x14ac:dyDescent="0.5">
      <c r="A25" s="105" t="s">
        <v>141</v>
      </c>
      <c r="B25" s="105" t="s">
        <v>126</v>
      </c>
      <c r="C25" s="105" t="s">
        <v>142</v>
      </c>
      <c r="D25" s="106">
        <v>57370</v>
      </c>
      <c r="E25" s="105" t="s">
        <v>52</v>
      </c>
      <c r="F25" s="95">
        <v>2020</v>
      </c>
      <c r="G25" s="105" t="s">
        <v>23</v>
      </c>
      <c r="H25" s="105" t="s">
        <v>16</v>
      </c>
      <c r="I25" s="95" t="s">
        <v>128</v>
      </c>
      <c r="J25" s="95" t="s">
        <v>128</v>
      </c>
      <c r="K25" s="95" t="s">
        <v>128</v>
      </c>
    </row>
    <row r="26" spans="1:11" ht="16.5" x14ac:dyDescent="0.5">
      <c r="A26" s="105" t="s">
        <v>537</v>
      </c>
      <c r="B26" s="105" t="s">
        <v>126</v>
      </c>
      <c r="C26" s="105" t="s">
        <v>143</v>
      </c>
      <c r="D26" s="106">
        <v>67490</v>
      </c>
      <c r="E26" s="105" t="s">
        <v>46</v>
      </c>
      <c r="F26" s="95">
        <v>2021</v>
      </c>
      <c r="G26" s="105" t="s">
        <v>23</v>
      </c>
      <c r="H26" s="105" t="s">
        <v>16</v>
      </c>
      <c r="I26" s="95" t="s">
        <v>128</v>
      </c>
      <c r="J26" s="95" t="s">
        <v>128</v>
      </c>
      <c r="K26" s="95" t="s">
        <v>128</v>
      </c>
    </row>
    <row r="27" spans="1:11" ht="16.5" x14ac:dyDescent="0.5">
      <c r="A27" s="105" t="s">
        <v>538</v>
      </c>
      <c r="B27" s="105" t="s">
        <v>126</v>
      </c>
      <c r="C27" s="105" t="s">
        <v>457</v>
      </c>
      <c r="D27" s="106">
        <v>51270</v>
      </c>
      <c r="E27" s="105" t="s">
        <v>49</v>
      </c>
      <c r="F27" s="95">
        <v>2020</v>
      </c>
      <c r="G27" s="105" t="s">
        <v>24</v>
      </c>
      <c r="H27" s="105" t="s">
        <v>16</v>
      </c>
      <c r="I27" s="95" t="s">
        <v>128</v>
      </c>
      <c r="J27" s="95" t="s">
        <v>128</v>
      </c>
      <c r="K27" s="95" t="s">
        <v>128</v>
      </c>
    </row>
    <row r="28" spans="1:11" ht="16.5" x14ac:dyDescent="0.5">
      <c r="A28" s="105" t="s">
        <v>539</v>
      </c>
      <c r="B28" s="105" t="s">
        <v>126</v>
      </c>
      <c r="C28" s="105" t="s">
        <v>458</v>
      </c>
      <c r="D28" s="106">
        <v>55840</v>
      </c>
      <c r="E28" s="105" t="s">
        <v>51</v>
      </c>
      <c r="F28" s="95">
        <v>2018</v>
      </c>
      <c r="G28" s="105" t="s">
        <v>24</v>
      </c>
      <c r="H28" s="105" t="s">
        <v>26</v>
      </c>
      <c r="I28" s="95" t="s">
        <v>128</v>
      </c>
      <c r="J28" s="95" t="s">
        <v>128</v>
      </c>
      <c r="K28" s="95" t="s">
        <v>128</v>
      </c>
    </row>
    <row r="29" spans="1:11" ht="16.5" x14ac:dyDescent="0.5">
      <c r="A29" s="105" t="s">
        <v>540</v>
      </c>
      <c r="B29" s="105" t="s">
        <v>126</v>
      </c>
      <c r="C29" s="105" t="s">
        <v>144</v>
      </c>
      <c r="D29" s="106">
        <v>54470</v>
      </c>
      <c r="E29" s="105" t="s">
        <v>50</v>
      </c>
      <c r="F29" s="95">
        <v>2018</v>
      </c>
      <c r="G29" s="105" t="s">
        <v>23</v>
      </c>
      <c r="H29" s="105" t="s">
        <v>26</v>
      </c>
      <c r="I29" s="95" t="s">
        <v>128</v>
      </c>
      <c r="J29" s="95" t="s">
        <v>126</v>
      </c>
      <c r="K29" s="95" t="s">
        <v>128</v>
      </c>
    </row>
    <row r="30" spans="1:11" ht="16.5" x14ac:dyDescent="0.5">
      <c r="A30" s="105" t="s">
        <v>541</v>
      </c>
      <c r="B30" s="105" t="s">
        <v>126</v>
      </c>
      <c r="C30" s="105" t="s">
        <v>145</v>
      </c>
      <c r="D30" s="106">
        <v>10700</v>
      </c>
      <c r="E30" s="105" t="s">
        <v>45</v>
      </c>
      <c r="F30" s="95">
        <v>2019</v>
      </c>
      <c r="G30" s="105" t="s">
        <v>24</v>
      </c>
      <c r="H30" s="105" t="s">
        <v>26</v>
      </c>
      <c r="I30" s="95" t="s">
        <v>128</v>
      </c>
      <c r="J30" s="95" t="s">
        <v>128</v>
      </c>
      <c r="K30" s="95" t="s">
        <v>128</v>
      </c>
    </row>
    <row r="31" spans="1:11" ht="16.5" x14ac:dyDescent="0.5">
      <c r="A31" s="105" t="s">
        <v>542</v>
      </c>
      <c r="B31" s="105" t="s">
        <v>126</v>
      </c>
      <c r="C31" s="105" t="s">
        <v>146</v>
      </c>
      <c r="D31" s="106">
        <v>88300</v>
      </c>
      <c r="E31" s="105" t="s">
        <v>53</v>
      </c>
      <c r="F31" s="95">
        <v>2018</v>
      </c>
      <c r="G31" s="105" t="s">
        <v>23</v>
      </c>
      <c r="H31" s="105" t="s">
        <v>16</v>
      </c>
      <c r="I31" s="95" t="s">
        <v>128</v>
      </c>
      <c r="J31" s="95" t="s">
        <v>128</v>
      </c>
      <c r="K31" s="95" t="s">
        <v>128</v>
      </c>
    </row>
    <row r="32" spans="1:11" ht="16.5" x14ac:dyDescent="0.5">
      <c r="A32" s="105" t="s">
        <v>147</v>
      </c>
      <c r="B32" s="105" t="s">
        <v>126</v>
      </c>
      <c r="C32" s="105" t="s">
        <v>148</v>
      </c>
      <c r="D32" s="106">
        <v>54540</v>
      </c>
      <c r="E32" s="105" t="s">
        <v>50</v>
      </c>
      <c r="F32" s="95">
        <v>2003</v>
      </c>
      <c r="G32" s="105" t="s">
        <v>23</v>
      </c>
      <c r="H32" s="105" t="s">
        <v>16</v>
      </c>
      <c r="I32" s="95" t="s">
        <v>128</v>
      </c>
      <c r="J32" s="95" t="s">
        <v>128</v>
      </c>
      <c r="K32" s="95" t="s">
        <v>128</v>
      </c>
    </row>
    <row r="33" spans="1:11" ht="16.5" x14ac:dyDescent="0.5">
      <c r="A33" s="105" t="s">
        <v>149</v>
      </c>
      <c r="B33" s="105" t="s">
        <v>126</v>
      </c>
      <c r="C33" s="105" t="s">
        <v>459</v>
      </c>
      <c r="D33" s="106">
        <v>10170</v>
      </c>
      <c r="E33" s="105" t="s">
        <v>45</v>
      </c>
      <c r="F33" s="95">
        <v>2015</v>
      </c>
      <c r="G33" s="105" t="s">
        <v>24</v>
      </c>
      <c r="H33" s="105" t="s">
        <v>16</v>
      </c>
      <c r="I33" s="95" t="s">
        <v>128</v>
      </c>
      <c r="J33" s="95" t="s">
        <v>128</v>
      </c>
      <c r="K33" s="95" t="s">
        <v>128</v>
      </c>
    </row>
    <row r="34" spans="1:11" ht="16.5" x14ac:dyDescent="0.5">
      <c r="A34" s="105" t="s">
        <v>150</v>
      </c>
      <c r="B34" s="105" t="s">
        <v>126</v>
      </c>
      <c r="C34" s="105" t="s">
        <v>151</v>
      </c>
      <c r="D34" s="106">
        <v>67017</v>
      </c>
      <c r="E34" s="105" t="s">
        <v>46</v>
      </c>
      <c r="F34" s="95">
        <v>2020</v>
      </c>
      <c r="G34" s="105" t="s">
        <v>23</v>
      </c>
      <c r="H34" s="105" t="s">
        <v>37</v>
      </c>
      <c r="I34" s="95" t="s">
        <v>128</v>
      </c>
      <c r="J34" s="95" t="s">
        <v>128</v>
      </c>
      <c r="K34" s="95" t="s">
        <v>128</v>
      </c>
    </row>
    <row r="35" spans="1:11" ht="16.5" x14ac:dyDescent="0.5">
      <c r="A35" s="105" t="s">
        <v>152</v>
      </c>
      <c r="B35" s="105" t="s">
        <v>126</v>
      </c>
      <c r="C35" s="105" t="s">
        <v>460</v>
      </c>
      <c r="D35" s="106" t="s">
        <v>153</v>
      </c>
      <c r="E35" s="105" t="s">
        <v>46</v>
      </c>
      <c r="F35" s="95">
        <v>2000</v>
      </c>
      <c r="G35" s="105" t="s">
        <v>15</v>
      </c>
      <c r="H35" s="105" t="s">
        <v>37</v>
      </c>
      <c r="I35" s="95" t="s">
        <v>128</v>
      </c>
      <c r="J35" s="95" t="s">
        <v>128</v>
      </c>
      <c r="K35" s="95" t="s">
        <v>128</v>
      </c>
    </row>
    <row r="36" spans="1:11" ht="16.5" x14ac:dyDescent="0.5">
      <c r="A36" s="105" t="s">
        <v>154</v>
      </c>
      <c r="B36" s="105" t="s">
        <v>126</v>
      </c>
      <c r="C36" s="105" t="s">
        <v>155</v>
      </c>
      <c r="D36" s="106">
        <v>67210</v>
      </c>
      <c r="E36" s="105" t="s">
        <v>46</v>
      </c>
      <c r="F36" s="95">
        <v>1969</v>
      </c>
      <c r="G36" s="105" t="s">
        <v>15</v>
      </c>
      <c r="H36" s="105" t="s">
        <v>37</v>
      </c>
      <c r="I36" s="95" t="s">
        <v>126</v>
      </c>
      <c r="J36" s="95" t="s">
        <v>128</v>
      </c>
      <c r="K36" s="95" t="s">
        <v>128</v>
      </c>
    </row>
    <row r="37" spans="1:11" ht="16.5" x14ac:dyDescent="0.5">
      <c r="A37" s="105" t="s">
        <v>543</v>
      </c>
      <c r="B37" s="105" t="s">
        <v>126</v>
      </c>
      <c r="C37" s="105" t="s">
        <v>156</v>
      </c>
      <c r="D37" s="106">
        <v>55140</v>
      </c>
      <c r="E37" s="105" t="s">
        <v>51</v>
      </c>
      <c r="F37" s="95">
        <v>2021</v>
      </c>
      <c r="G37" s="105" t="s">
        <v>23</v>
      </c>
      <c r="H37" s="105" t="s">
        <v>16</v>
      </c>
      <c r="I37" s="95" t="s">
        <v>128</v>
      </c>
      <c r="J37" s="95" t="s">
        <v>128</v>
      </c>
      <c r="K37" s="95" t="s">
        <v>128</v>
      </c>
    </row>
    <row r="38" spans="1:11" ht="16.5" x14ac:dyDescent="0.5">
      <c r="A38" s="105" t="s">
        <v>157</v>
      </c>
      <c r="B38" s="105" t="s">
        <v>126</v>
      </c>
      <c r="C38" s="105" t="s">
        <v>158</v>
      </c>
      <c r="D38" s="106">
        <v>51330</v>
      </c>
      <c r="E38" s="105" t="s">
        <v>49</v>
      </c>
      <c r="F38" s="95">
        <v>2015</v>
      </c>
      <c r="G38" s="105" t="s">
        <v>23</v>
      </c>
      <c r="H38" s="105" t="s">
        <v>26</v>
      </c>
      <c r="I38" s="95" t="s">
        <v>126</v>
      </c>
      <c r="J38" s="95" t="s">
        <v>128</v>
      </c>
      <c r="K38" s="95" t="s">
        <v>126</v>
      </c>
    </row>
    <row r="39" spans="1:11" ht="16.5" x14ac:dyDescent="0.5">
      <c r="A39" s="105" t="s">
        <v>159</v>
      </c>
      <c r="B39" s="105" t="s">
        <v>126</v>
      </c>
      <c r="C39" s="105" t="s">
        <v>160</v>
      </c>
      <c r="D39" s="106">
        <v>52160</v>
      </c>
      <c r="E39" s="105" t="s">
        <v>47</v>
      </c>
      <c r="F39" s="95">
        <v>2015</v>
      </c>
      <c r="G39" s="105" t="s">
        <v>23</v>
      </c>
      <c r="H39" s="105" t="s">
        <v>26</v>
      </c>
      <c r="I39" s="95" t="s">
        <v>128</v>
      </c>
      <c r="J39" s="95" t="s">
        <v>128</v>
      </c>
      <c r="K39" s="95" t="s">
        <v>128</v>
      </c>
    </row>
    <row r="40" spans="1:11" ht="16.5" x14ac:dyDescent="0.5">
      <c r="A40" s="105" t="s">
        <v>544</v>
      </c>
      <c r="B40" s="105" t="s">
        <v>126</v>
      </c>
      <c r="C40" s="105" t="s">
        <v>161</v>
      </c>
      <c r="D40" s="106">
        <v>88270</v>
      </c>
      <c r="E40" s="105" t="s">
        <v>53</v>
      </c>
      <c r="F40" s="95">
        <v>2013</v>
      </c>
      <c r="G40" s="105" t="s">
        <v>23</v>
      </c>
      <c r="H40" s="105" t="s">
        <v>16</v>
      </c>
      <c r="I40" s="95" t="s">
        <v>128</v>
      </c>
      <c r="J40" s="95" t="s">
        <v>128</v>
      </c>
      <c r="K40" s="95" t="s">
        <v>128</v>
      </c>
    </row>
    <row r="41" spans="1:11" ht="16.5" x14ac:dyDescent="0.5">
      <c r="A41" s="105" t="s">
        <v>545</v>
      </c>
      <c r="B41" s="105" t="s">
        <v>126</v>
      </c>
      <c r="C41" s="105" t="s">
        <v>461</v>
      </c>
      <c r="D41" s="106">
        <v>8210</v>
      </c>
      <c r="E41" s="105" t="s">
        <v>0</v>
      </c>
      <c r="F41" s="95">
        <v>2021</v>
      </c>
      <c r="G41" s="105" t="s">
        <v>23</v>
      </c>
      <c r="H41" s="105" t="s">
        <v>16</v>
      </c>
      <c r="I41" s="95" t="s">
        <v>128</v>
      </c>
      <c r="J41" s="95" t="s">
        <v>128</v>
      </c>
      <c r="K41" s="95" t="s">
        <v>128</v>
      </c>
    </row>
    <row r="42" spans="1:11" ht="16.5" x14ac:dyDescent="0.5">
      <c r="A42" s="105" t="s">
        <v>546</v>
      </c>
      <c r="B42" s="105" t="s">
        <v>126</v>
      </c>
      <c r="C42" s="105" t="s">
        <v>162</v>
      </c>
      <c r="D42" s="106">
        <v>51210</v>
      </c>
      <c r="E42" s="105" t="s">
        <v>49</v>
      </c>
      <c r="F42" s="95">
        <v>2021</v>
      </c>
      <c r="G42" s="105" t="s">
        <v>23</v>
      </c>
      <c r="H42" s="105" t="s">
        <v>16</v>
      </c>
      <c r="I42" s="95" t="s">
        <v>126</v>
      </c>
      <c r="J42" s="95" t="s">
        <v>126</v>
      </c>
      <c r="K42" s="95" t="s">
        <v>128</v>
      </c>
    </row>
    <row r="43" spans="1:11" ht="16.5" x14ac:dyDescent="0.5">
      <c r="A43" s="105" t="s">
        <v>547</v>
      </c>
      <c r="B43" s="105" t="s">
        <v>126</v>
      </c>
      <c r="C43" s="105" t="s">
        <v>163</v>
      </c>
      <c r="D43" s="106">
        <v>8370</v>
      </c>
      <c r="E43" s="105" t="s">
        <v>0</v>
      </c>
      <c r="F43" s="95">
        <v>2013</v>
      </c>
      <c r="G43" s="105" t="s">
        <v>23</v>
      </c>
      <c r="H43" s="105" t="s">
        <v>16</v>
      </c>
      <c r="I43" s="95" t="s">
        <v>128</v>
      </c>
      <c r="J43" s="95" t="s">
        <v>128</v>
      </c>
      <c r="K43" s="95" t="s">
        <v>128</v>
      </c>
    </row>
    <row r="44" spans="1:11" ht="16.5" x14ac:dyDescent="0.5">
      <c r="A44" s="105" t="s">
        <v>548</v>
      </c>
      <c r="B44" s="105" t="s">
        <v>126</v>
      </c>
      <c r="C44" s="105" t="s">
        <v>164</v>
      </c>
      <c r="D44" s="106">
        <v>54700</v>
      </c>
      <c r="E44" s="105" t="s">
        <v>50</v>
      </c>
      <c r="F44" s="95">
        <v>2013</v>
      </c>
      <c r="G44" s="105" t="s">
        <v>23</v>
      </c>
      <c r="H44" s="105" t="s">
        <v>16</v>
      </c>
      <c r="I44" s="95" t="s">
        <v>128</v>
      </c>
      <c r="J44" s="95" t="s">
        <v>128</v>
      </c>
      <c r="K44" s="95" t="s">
        <v>128</v>
      </c>
    </row>
    <row r="45" spans="1:11" ht="16.5" x14ac:dyDescent="0.5">
      <c r="A45" s="105" t="s">
        <v>549</v>
      </c>
      <c r="B45" s="105" t="s">
        <v>126</v>
      </c>
      <c r="C45" s="105" t="s">
        <v>165</v>
      </c>
      <c r="D45" s="106">
        <v>51260</v>
      </c>
      <c r="E45" s="105" t="s">
        <v>49</v>
      </c>
      <c r="F45" s="95">
        <v>2014</v>
      </c>
      <c r="G45" s="105" t="s">
        <v>23</v>
      </c>
      <c r="H45" s="105" t="s">
        <v>16</v>
      </c>
      <c r="I45" s="95" t="s">
        <v>128</v>
      </c>
      <c r="J45" s="95" t="s">
        <v>128</v>
      </c>
      <c r="K45" s="95" t="s">
        <v>128</v>
      </c>
    </row>
    <row r="46" spans="1:11" ht="16.5" x14ac:dyDescent="0.5">
      <c r="A46" s="105" t="s">
        <v>166</v>
      </c>
      <c r="B46" s="105" t="s">
        <v>126</v>
      </c>
      <c r="C46" s="105" t="s">
        <v>167</v>
      </c>
      <c r="D46" s="106">
        <v>8110</v>
      </c>
      <c r="E46" s="105" t="s">
        <v>0</v>
      </c>
      <c r="F46" s="95">
        <v>2014</v>
      </c>
      <c r="G46" s="105" t="s">
        <v>23</v>
      </c>
      <c r="H46" s="105" t="s">
        <v>16</v>
      </c>
      <c r="I46" s="95" t="s">
        <v>128</v>
      </c>
      <c r="J46" s="95" t="s">
        <v>128</v>
      </c>
      <c r="K46" s="95" t="s">
        <v>128</v>
      </c>
    </row>
    <row r="47" spans="1:11" ht="16.5" x14ac:dyDescent="0.5">
      <c r="A47" s="105" t="s">
        <v>550</v>
      </c>
      <c r="B47" s="105" t="s">
        <v>126</v>
      </c>
      <c r="C47" s="105" t="s">
        <v>168</v>
      </c>
      <c r="D47" s="106">
        <v>55250</v>
      </c>
      <c r="E47" s="105" t="s">
        <v>51</v>
      </c>
      <c r="F47" s="95">
        <v>2020</v>
      </c>
      <c r="G47" s="105" t="s">
        <v>15</v>
      </c>
      <c r="H47" s="105" t="s">
        <v>19</v>
      </c>
      <c r="I47" s="95" t="s">
        <v>128</v>
      </c>
      <c r="J47" s="95" t="s">
        <v>128</v>
      </c>
      <c r="K47" s="95" t="s">
        <v>128</v>
      </c>
    </row>
    <row r="48" spans="1:11" ht="16.5" x14ac:dyDescent="0.5">
      <c r="A48" s="105" t="s">
        <v>169</v>
      </c>
      <c r="B48" s="105" t="s">
        <v>126</v>
      </c>
      <c r="C48" s="105" t="s">
        <v>170</v>
      </c>
      <c r="D48" s="106">
        <v>67470</v>
      </c>
      <c r="E48" s="105" t="s">
        <v>46</v>
      </c>
      <c r="F48" s="95">
        <v>2018</v>
      </c>
      <c r="G48" s="105" t="s">
        <v>23</v>
      </c>
      <c r="H48" s="105" t="s">
        <v>16</v>
      </c>
      <c r="I48" s="95" t="s">
        <v>128</v>
      </c>
      <c r="J48" s="95" t="s">
        <v>128</v>
      </c>
      <c r="K48" s="95" t="s">
        <v>128</v>
      </c>
    </row>
    <row r="49" spans="1:11" ht="16.5" x14ac:dyDescent="0.5">
      <c r="A49" s="107" t="s">
        <v>171</v>
      </c>
      <c r="B49" s="107" t="s">
        <v>128</v>
      </c>
      <c r="C49" s="107" t="s">
        <v>172</v>
      </c>
      <c r="D49" s="108">
        <v>57220</v>
      </c>
      <c r="E49" s="107" t="s">
        <v>52</v>
      </c>
      <c r="F49" s="96">
        <v>2013</v>
      </c>
      <c r="G49" s="107" t="s">
        <v>23</v>
      </c>
      <c r="H49" s="107" t="s">
        <v>16</v>
      </c>
      <c r="I49" s="96" t="s">
        <v>126</v>
      </c>
      <c r="J49" s="96" t="s">
        <v>128</v>
      </c>
      <c r="K49" s="96" t="s">
        <v>128</v>
      </c>
    </row>
    <row r="50" spans="1:11" ht="16.5" x14ac:dyDescent="0.5">
      <c r="A50" s="105" t="s">
        <v>551</v>
      </c>
      <c r="B50" s="105" t="s">
        <v>126</v>
      </c>
      <c r="C50" s="105" t="s">
        <v>173</v>
      </c>
      <c r="D50" s="106">
        <v>54970</v>
      </c>
      <c r="E50" s="105" t="s">
        <v>50</v>
      </c>
      <c r="F50" s="95">
        <v>2021</v>
      </c>
      <c r="G50" s="105" t="s">
        <v>24</v>
      </c>
      <c r="H50" s="105" t="s">
        <v>16</v>
      </c>
      <c r="I50" s="95" t="s">
        <v>128</v>
      </c>
      <c r="J50" s="95" t="s">
        <v>128</v>
      </c>
      <c r="K50" s="95" t="s">
        <v>128</v>
      </c>
    </row>
    <row r="51" spans="1:11" ht="16.5" x14ac:dyDescent="0.5">
      <c r="A51" s="105" t="s">
        <v>552</v>
      </c>
      <c r="B51" s="105" t="s">
        <v>126</v>
      </c>
      <c r="C51" s="105" t="s">
        <v>462</v>
      </c>
      <c r="D51" s="106">
        <v>54920</v>
      </c>
      <c r="E51" s="105" t="s">
        <v>50</v>
      </c>
      <c r="F51" s="95">
        <v>2022</v>
      </c>
      <c r="G51" s="105" t="s">
        <v>24</v>
      </c>
      <c r="H51" s="105" t="s">
        <v>16</v>
      </c>
      <c r="I51" s="95" t="s">
        <v>128</v>
      </c>
      <c r="J51" s="95" t="s">
        <v>128</v>
      </c>
      <c r="K51" s="95" t="s">
        <v>128</v>
      </c>
    </row>
    <row r="52" spans="1:11" ht="16.5" x14ac:dyDescent="0.5">
      <c r="A52" s="105" t="s">
        <v>174</v>
      </c>
      <c r="B52" s="105" t="s">
        <v>126</v>
      </c>
      <c r="C52" s="105" t="s">
        <v>175</v>
      </c>
      <c r="D52" s="106">
        <v>10240</v>
      </c>
      <c r="E52" s="105" t="s">
        <v>45</v>
      </c>
      <c r="F52" s="95">
        <v>2009</v>
      </c>
      <c r="G52" s="105" t="s">
        <v>23</v>
      </c>
      <c r="H52" s="105" t="s">
        <v>16</v>
      </c>
      <c r="I52" s="95" t="s">
        <v>128</v>
      </c>
      <c r="J52" s="95" t="s">
        <v>128</v>
      </c>
      <c r="K52" s="95" t="s">
        <v>128</v>
      </c>
    </row>
    <row r="53" spans="1:11" ht="16.5" x14ac:dyDescent="0.5">
      <c r="A53" s="105" t="s">
        <v>553</v>
      </c>
      <c r="B53" s="105" t="s">
        <v>126</v>
      </c>
      <c r="C53" s="105" t="s">
        <v>176</v>
      </c>
      <c r="D53" s="106">
        <v>54450</v>
      </c>
      <c r="E53" s="105" t="s">
        <v>50</v>
      </c>
      <c r="F53" s="95">
        <v>2020</v>
      </c>
      <c r="G53" s="105" t="s">
        <v>23</v>
      </c>
      <c r="H53" s="105" t="s">
        <v>16</v>
      </c>
      <c r="I53" s="95" t="s">
        <v>128</v>
      </c>
      <c r="J53" s="95" t="s">
        <v>128</v>
      </c>
      <c r="K53" s="95" t="s">
        <v>128</v>
      </c>
    </row>
    <row r="54" spans="1:11" ht="16.5" x14ac:dyDescent="0.5">
      <c r="A54" s="105" t="s">
        <v>177</v>
      </c>
      <c r="B54" s="105" t="s">
        <v>126</v>
      </c>
      <c r="C54" s="105" t="s">
        <v>178</v>
      </c>
      <c r="D54" s="106">
        <v>52400</v>
      </c>
      <c r="E54" s="105" t="s">
        <v>47</v>
      </c>
      <c r="F54" s="95">
        <v>2016</v>
      </c>
      <c r="G54" s="105" t="s">
        <v>23</v>
      </c>
      <c r="H54" s="105" t="s">
        <v>16</v>
      </c>
      <c r="I54" s="95" t="s">
        <v>128</v>
      </c>
      <c r="J54" s="95" t="s">
        <v>128</v>
      </c>
      <c r="K54" s="95" t="s">
        <v>128</v>
      </c>
    </row>
    <row r="55" spans="1:11" ht="16.5" x14ac:dyDescent="0.5">
      <c r="A55" s="105" t="s">
        <v>179</v>
      </c>
      <c r="B55" s="105" t="s">
        <v>126</v>
      </c>
      <c r="C55" s="105" t="s">
        <v>180</v>
      </c>
      <c r="D55" s="106">
        <v>54280</v>
      </c>
      <c r="E55" s="105" t="s">
        <v>50</v>
      </c>
      <c r="F55" s="95">
        <v>2013</v>
      </c>
      <c r="G55" s="105" t="s">
        <v>23</v>
      </c>
      <c r="H55" s="105" t="s">
        <v>16</v>
      </c>
      <c r="I55" s="95" t="s">
        <v>128</v>
      </c>
      <c r="J55" s="95" t="s">
        <v>128</v>
      </c>
      <c r="K55" s="95" t="s">
        <v>128</v>
      </c>
    </row>
    <row r="56" spans="1:11" ht="16.5" x14ac:dyDescent="0.5">
      <c r="A56" s="105" t="s">
        <v>181</v>
      </c>
      <c r="B56" s="105" t="s">
        <v>126</v>
      </c>
      <c r="C56" s="105" t="s">
        <v>463</v>
      </c>
      <c r="D56" s="106">
        <v>54385</v>
      </c>
      <c r="E56" s="105" t="s">
        <v>50</v>
      </c>
      <c r="F56" s="95">
        <v>2018</v>
      </c>
      <c r="G56" s="105" t="s">
        <v>23</v>
      </c>
      <c r="H56" s="105" t="s">
        <v>26</v>
      </c>
      <c r="I56" s="95" t="s">
        <v>128</v>
      </c>
      <c r="J56" s="95" t="s">
        <v>126</v>
      </c>
      <c r="K56" s="95" t="s">
        <v>128</v>
      </c>
    </row>
    <row r="57" spans="1:11" ht="16.5" x14ac:dyDescent="0.5">
      <c r="A57" s="105" t="s">
        <v>554</v>
      </c>
      <c r="B57" s="105" t="s">
        <v>128</v>
      </c>
      <c r="C57" s="105" t="s">
        <v>464</v>
      </c>
      <c r="D57" s="106" t="s">
        <v>182</v>
      </c>
      <c r="E57" s="105" t="s">
        <v>52</v>
      </c>
      <c r="F57" s="95">
        <v>2022</v>
      </c>
      <c r="G57" s="105" t="s">
        <v>23</v>
      </c>
      <c r="H57" s="105" t="s">
        <v>16</v>
      </c>
      <c r="I57" s="95" t="e">
        <v>#N/A</v>
      </c>
      <c r="J57" s="95" t="e">
        <v>#N/A</v>
      </c>
      <c r="K57" s="95" t="e">
        <v>#N/A</v>
      </c>
    </row>
    <row r="58" spans="1:11" ht="16.5" x14ac:dyDescent="0.5">
      <c r="A58" s="107" t="s">
        <v>183</v>
      </c>
      <c r="B58" s="107" t="s">
        <v>128</v>
      </c>
      <c r="C58" s="107" t="s">
        <v>184</v>
      </c>
      <c r="D58" s="108">
        <v>88260</v>
      </c>
      <c r="E58" s="107" t="s">
        <v>53</v>
      </c>
      <c r="F58" s="96">
        <v>2020</v>
      </c>
      <c r="G58" s="107" t="s">
        <v>23</v>
      </c>
      <c r="H58" s="107" t="s">
        <v>16</v>
      </c>
      <c r="I58" s="96" t="s">
        <v>128</v>
      </c>
      <c r="J58" s="96" t="s">
        <v>128</v>
      </c>
      <c r="K58" s="96" t="s">
        <v>128</v>
      </c>
    </row>
    <row r="59" spans="1:11" ht="16.5" x14ac:dyDescent="0.5">
      <c r="A59" s="105" t="s">
        <v>555</v>
      </c>
      <c r="B59" s="105" t="s">
        <v>126</v>
      </c>
      <c r="C59" s="105" t="s">
        <v>185</v>
      </c>
      <c r="D59" s="106">
        <v>88170</v>
      </c>
      <c r="E59" s="105" t="s">
        <v>53</v>
      </c>
      <c r="F59" s="95">
        <v>2019</v>
      </c>
      <c r="G59" s="105" t="s">
        <v>23</v>
      </c>
      <c r="H59" s="105" t="s">
        <v>16</v>
      </c>
      <c r="I59" s="95" t="s">
        <v>128</v>
      </c>
      <c r="J59" s="95" t="s">
        <v>128</v>
      </c>
      <c r="K59" s="95" t="s">
        <v>128</v>
      </c>
    </row>
    <row r="60" spans="1:11" ht="16.5" x14ac:dyDescent="0.5">
      <c r="A60" s="105" t="s">
        <v>556</v>
      </c>
      <c r="B60" s="105" t="s">
        <v>126</v>
      </c>
      <c r="C60" s="105" t="s">
        <v>186</v>
      </c>
      <c r="D60" s="106">
        <v>67320</v>
      </c>
      <c r="E60" s="105" t="s">
        <v>46</v>
      </c>
      <c r="F60" s="95">
        <v>2020</v>
      </c>
      <c r="G60" s="105" t="s">
        <v>23</v>
      </c>
      <c r="H60" s="105" t="s">
        <v>16</v>
      </c>
      <c r="I60" s="95" t="s">
        <v>128</v>
      </c>
      <c r="J60" s="95" t="s">
        <v>128</v>
      </c>
      <c r="K60" s="95" t="s">
        <v>128</v>
      </c>
    </row>
    <row r="61" spans="1:11" ht="16.5" x14ac:dyDescent="0.5">
      <c r="A61" s="105" t="s">
        <v>557</v>
      </c>
      <c r="B61" s="105" t="s">
        <v>126</v>
      </c>
      <c r="C61" s="105" t="s">
        <v>187</v>
      </c>
      <c r="D61" s="106">
        <v>8240</v>
      </c>
      <c r="E61" s="105" t="s">
        <v>0</v>
      </c>
      <c r="F61" s="95">
        <v>2022</v>
      </c>
      <c r="G61" s="105" t="s">
        <v>23</v>
      </c>
      <c r="H61" s="105" t="s">
        <v>16</v>
      </c>
      <c r="I61" s="95" t="s">
        <v>128</v>
      </c>
      <c r="J61" s="95" t="s">
        <v>128</v>
      </c>
      <c r="K61" s="95" t="s">
        <v>128</v>
      </c>
    </row>
    <row r="62" spans="1:11" ht="16.5" x14ac:dyDescent="0.5">
      <c r="A62" s="105" t="s">
        <v>188</v>
      </c>
      <c r="B62" s="105" t="s">
        <v>126</v>
      </c>
      <c r="C62" s="105" t="s">
        <v>189</v>
      </c>
      <c r="D62" s="106">
        <v>51330</v>
      </c>
      <c r="E62" s="105" t="s">
        <v>49</v>
      </c>
      <c r="F62" s="95">
        <v>2021</v>
      </c>
      <c r="G62" s="105" t="s">
        <v>15</v>
      </c>
      <c r="H62" s="105" t="s">
        <v>19</v>
      </c>
      <c r="I62" s="95" t="s">
        <v>128</v>
      </c>
      <c r="J62" s="95" t="s">
        <v>128</v>
      </c>
      <c r="K62" s="95" t="s">
        <v>128</v>
      </c>
    </row>
    <row r="63" spans="1:11" ht="16.5" x14ac:dyDescent="0.5">
      <c r="A63" s="105" t="s">
        <v>558</v>
      </c>
      <c r="B63" s="105" t="s">
        <v>128</v>
      </c>
      <c r="C63" s="105" t="s">
        <v>190</v>
      </c>
      <c r="D63" s="106">
        <v>8110</v>
      </c>
      <c r="E63" s="105" t="s">
        <v>0</v>
      </c>
      <c r="F63" s="95">
        <v>2012</v>
      </c>
      <c r="G63" s="105" t="s">
        <v>23</v>
      </c>
      <c r="H63" s="105" t="s">
        <v>16</v>
      </c>
      <c r="I63" s="95" t="s">
        <v>128</v>
      </c>
      <c r="J63" s="95" t="s">
        <v>128</v>
      </c>
      <c r="K63" s="95" t="s">
        <v>128</v>
      </c>
    </row>
    <row r="64" spans="1:11" ht="16.5" x14ac:dyDescent="0.5">
      <c r="A64" s="105" t="s">
        <v>559</v>
      </c>
      <c r="B64" s="105" t="s">
        <v>126</v>
      </c>
      <c r="C64" s="105" t="s">
        <v>191</v>
      </c>
      <c r="D64" s="106">
        <v>55150</v>
      </c>
      <c r="E64" s="105" t="s">
        <v>51</v>
      </c>
      <c r="F64" s="95">
        <v>2017</v>
      </c>
      <c r="G64" s="105" t="s">
        <v>23</v>
      </c>
      <c r="H64" s="105" t="s">
        <v>16</v>
      </c>
      <c r="I64" s="95" t="s">
        <v>128</v>
      </c>
      <c r="J64" s="95" t="s">
        <v>128</v>
      </c>
      <c r="K64" s="95" t="s">
        <v>128</v>
      </c>
    </row>
    <row r="65" spans="1:11" ht="16.5" x14ac:dyDescent="0.5">
      <c r="A65" s="105" t="s">
        <v>560</v>
      </c>
      <c r="B65" s="105" t="s">
        <v>126</v>
      </c>
      <c r="C65" s="105" t="s">
        <v>192</v>
      </c>
      <c r="D65" s="106">
        <v>88700</v>
      </c>
      <c r="E65" s="105" t="s">
        <v>53</v>
      </c>
      <c r="F65" s="95">
        <v>2023</v>
      </c>
      <c r="G65" s="105" t="s">
        <v>23</v>
      </c>
      <c r="H65" s="105" t="s">
        <v>16</v>
      </c>
      <c r="I65" s="95" t="s">
        <v>128</v>
      </c>
      <c r="J65" s="95" t="s">
        <v>128</v>
      </c>
      <c r="K65" s="95" t="s">
        <v>128</v>
      </c>
    </row>
    <row r="66" spans="1:11" ht="16.5" x14ac:dyDescent="0.5">
      <c r="A66" s="105" t="s">
        <v>561</v>
      </c>
      <c r="B66" s="105" t="s">
        <v>126</v>
      </c>
      <c r="C66" s="105" t="s">
        <v>465</v>
      </c>
      <c r="D66" s="106">
        <v>88350</v>
      </c>
      <c r="E66" s="105" t="s">
        <v>53</v>
      </c>
      <c r="F66" s="95">
        <v>2017</v>
      </c>
      <c r="G66" s="105" t="s">
        <v>23</v>
      </c>
      <c r="H66" s="105" t="s">
        <v>16</v>
      </c>
      <c r="I66" s="95" t="s">
        <v>128</v>
      </c>
      <c r="J66" s="95" t="s">
        <v>128</v>
      </c>
      <c r="K66" s="95" t="s">
        <v>128</v>
      </c>
    </row>
    <row r="67" spans="1:11" ht="16.5" x14ac:dyDescent="0.5">
      <c r="A67" s="105" t="s">
        <v>562</v>
      </c>
      <c r="B67" s="105" t="s">
        <v>126</v>
      </c>
      <c r="C67" s="105" t="s">
        <v>193</v>
      </c>
      <c r="D67" s="106">
        <v>67440</v>
      </c>
      <c r="E67" s="105" t="s">
        <v>46</v>
      </c>
      <c r="F67" s="95">
        <v>2022</v>
      </c>
      <c r="G67" s="105" t="s">
        <v>23</v>
      </c>
      <c r="H67" s="105" t="s">
        <v>16</v>
      </c>
      <c r="I67" s="95" t="s">
        <v>128</v>
      </c>
      <c r="J67" s="95" t="s">
        <v>128</v>
      </c>
      <c r="K67" s="95" t="s">
        <v>128</v>
      </c>
    </row>
    <row r="68" spans="1:11" ht="16.5" x14ac:dyDescent="0.5">
      <c r="A68" s="107" t="s">
        <v>563</v>
      </c>
      <c r="B68" s="107" t="s">
        <v>128</v>
      </c>
      <c r="C68" s="107" t="s">
        <v>466</v>
      </c>
      <c r="D68" s="108" t="s">
        <v>194</v>
      </c>
      <c r="E68" s="107" t="s">
        <v>0</v>
      </c>
      <c r="F68" s="96">
        <v>2021</v>
      </c>
      <c r="G68" s="107" t="s">
        <v>23</v>
      </c>
      <c r="H68" s="107" t="s">
        <v>16</v>
      </c>
      <c r="I68" s="96" t="e">
        <v>#N/A</v>
      </c>
      <c r="J68" s="96" t="e">
        <v>#N/A</v>
      </c>
      <c r="K68" s="96" t="e">
        <v>#N/A</v>
      </c>
    </row>
    <row r="69" spans="1:11" ht="16.5" x14ac:dyDescent="0.5">
      <c r="A69" s="105" t="s">
        <v>564</v>
      </c>
      <c r="B69" s="105" t="s">
        <v>128</v>
      </c>
      <c r="C69" s="105" t="s">
        <v>467</v>
      </c>
      <c r="D69" s="106">
        <v>55100</v>
      </c>
      <c r="E69" s="105" t="s">
        <v>51</v>
      </c>
      <c r="F69" s="95">
        <v>2023</v>
      </c>
      <c r="G69" s="105" t="s">
        <v>23</v>
      </c>
      <c r="H69" s="105" t="s">
        <v>16</v>
      </c>
      <c r="I69" s="95" t="e">
        <v>#N/A</v>
      </c>
      <c r="J69" s="95" t="e">
        <v>#N/A</v>
      </c>
      <c r="K69" s="95" t="e">
        <v>#N/A</v>
      </c>
    </row>
    <row r="70" spans="1:11" ht="16.5" x14ac:dyDescent="0.5">
      <c r="A70" s="105" t="s">
        <v>565</v>
      </c>
      <c r="B70" s="105" t="s">
        <v>126</v>
      </c>
      <c r="C70" s="105" t="s">
        <v>468</v>
      </c>
      <c r="D70" s="106">
        <v>88170</v>
      </c>
      <c r="E70" s="105" t="s">
        <v>53</v>
      </c>
      <c r="F70" s="95">
        <v>2014</v>
      </c>
      <c r="G70" s="105" t="s">
        <v>23</v>
      </c>
      <c r="H70" s="105" t="s">
        <v>16</v>
      </c>
      <c r="I70" s="95" t="s">
        <v>128</v>
      </c>
      <c r="J70" s="95" t="s">
        <v>128</v>
      </c>
      <c r="K70" s="95" t="s">
        <v>128</v>
      </c>
    </row>
    <row r="71" spans="1:11" ht="16.5" x14ac:dyDescent="0.5">
      <c r="A71" s="105" t="s">
        <v>535</v>
      </c>
      <c r="B71" s="105" t="s">
        <v>126</v>
      </c>
      <c r="C71" s="105" t="s">
        <v>129</v>
      </c>
      <c r="D71" s="106">
        <v>10400</v>
      </c>
      <c r="E71" s="105" t="s">
        <v>45</v>
      </c>
      <c r="F71" s="95">
        <v>2016</v>
      </c>
      <c r="G71" s="105" t="s">
        <v>23</v>
      </c>
      <c r="H71" s="105" t="s">
        <v>16</v>
      </c>
      <c r="I71" s="95" t="s">
        <v>128</v>
      </c>
      <c r="J71" s="95" t="s">
        <v>128</v>
      </c>
      <c r="K71" s="95" t="s">
        <v>128</v>
      </c>
    </row>
    <row r="72" spans="1:11" ht="16.5" x14ac:dyDescent="0.5">
      <c r="A72" s="105" t="s">
        <v>566</v>
      </c>
      <c r="B72" s="105" t="s">
        <v>126</v>
      </c>
      <c r="C72" s="105" t="s">
        <v>195</v>
      </c>
      <c r="D72" s="106">
        <v>67320</v>
      </c>
      <c r="E72" s="105" t="s">
        <v>46</v>
      </c>
      <c r="F72" s="95">
        <v>2023</v>
      </c>
      <c r="G72" s="105" t="s">
        <v>23</v>
      </c>
      <c r="H72" s="105" t="s">
        <v>16</v>
      </c>
      <c r="I72" s="95" t="s">
        <v>128</v>
      </c>
      <c r="J72" s="95" t="s">
        <v>128</v>
      </c>
      <c r="K72" s="95" t="s">
        <v>128</v>
      </c>
    </row>
    <row r="73" spans="1:11" ht="16.5" x14ac:dyDescent="0.5">
      <c r="A73" s="105" t="s">
        <v>567</v>
      </c>
      <c r="B73" s="105" t="s">
        <v>126</v>
      </c>
      <c r="C73" s="105" t="s">
        <v>196</v>
      </c>
      <c r="D73" s="106">
        <v>52240</v>
      </c>
      <c r="E73" s="105" t="s">
        <v>47</v>
      </c>
      <c r="F73" s="95">
        <v>2018</v>
      </c>
      <c r="G73" s="105" t="s">
        <v>23</v>
      </c>
      <c r="H73" s="105" t="s">
        <v>16</v>
      </c>
      <c r="I73" s="95" t="s">
        <v>128</v>
      </c>
      <c r="J73" s="95" t="s">
        <v>128</v>
      </c>
      <c r="K73" s="95" t="s">
        <v>128</v>
      </c>
    </row>
    <row r="74" spans="1:11" ht="16.5" x14ac:dyDescent="0.5">
      <c r="A74" s="105" t="s">
        <v>568</v>
      </c>
      <c r="B74" s="105" t="s">
        <v>126</v>
      </c>
      <c r="C74" s="105" t="s">
        <v>197</v>
      </c>
      <c r="D74" s="106">
        <v>57660</v>
      </c>
      <c r="E74" s="105" t="s">
        <v>52</v>
      </c>
      <c r="F74" s="95">
        <v>2022</v>
      </c>
      <c r="G74" s="105" t="s">
        <v>23</v>
      </c>
      <c r="H74" s="105" t="s">
        <v>16</v>
      </c>
      <c r="I74" s="95" t="s">
        <v>128</v>
      </c>
      <c r="J74" s="95" t="s">
        <v>128</v>
      </c>
      <c r="K74" s="95" t="s">
        <v>128</v>
      </c>
    </row>
    <row r="75" spans="1:11" ht="16.5" x14ac:dyDescent="0.5">
      <c r="A75" s="105" t="s">
        <v>569</v>
      </c>
      <c r="B75" s="105" t="s">
        <v>126</v>
      </c>
      <c r="C75" s="105" t="s">
        <v>469</v>
      </c>
      <c r="D75" s="106">
        <v>68220</v>
      </c>
      <c r="E75" s="105" t="s">
        <v>48</v>
      </c>
      <c r="F75" s="95">
        <v>2022</v>
      </c>
      <c r="G75" s="105" t="s">
        <v>23</v>
      </c>
      <c r="H75" s="105" t="s">
        <v>16</v>
      </c>
      <c r="I75" s="95" t="s">
        <v>128</v>
      </c>
      <c r="J75" s="95" t="s">
        <v>128</v>
      </c>
      <c r="K75" s="95" t="s">
        <v>128</v>
      </c>
    </row>
    <row r="76" spans="1:11" ht="16.5" x14ac:dyDescent="0.5">
      <c r="A76" s="105" t="s">
        <v>570</v>
      </c>
      <c r="B76" s="105" t="s">
        <v>126</v>
      </c>
      <c r="C76" s="105" t="s">
        <v>198</v>
      </c>
      <c r="D76" s="106">
        <v>55300</v>
      </c>
      <c r="E76" s="105" t="s">
        <v>51</v>
      </c>
      <c r="F76" s="95">
        <v>2019</v>
      </c>
      <c r="G76" s="105" t="s">
        <v>23</v>
      </c>
      <c r="H76" s="105" t="s">
        <v>16</v>
      </c>
      <c r="I76" s="95" t="s">
        <v>128</v>
      </c>
      <c r="J76" s="95" t="s">
        <v>128</v>
      </c>
      <c r="K76" s="95" t="s">
        <v>128</v>
      </c>
    </row>
    <row r="77" spans="1:11" ht="16.5" x14ac:dyDescent="0.5">
      <c r="A77" s="105" t="s">
        <v>571</v>
      </c>
      <c r="B77" s="105" t="s">
        <v>128</v>
      </c>
      <c r="C77" s="105" t="s">
        <v>470</v>
      </c>
      <c r="D77" s="106">
        <v>57580</v>
      </c>
      <c r="E77" s="105" t="s">
        <v>52</v>
      </c>
      <c r="F77" s="95">
        <v>2023</v>
      </c>
      <c r="G77" s="105" t="s">
        <v>23</v>
      </c>
      <c r="H77" s="105" t="s">
        <v>16</v>
      </c>
      <c r="I77" s="95" t="e">
        <v>#N/A</v>
      </c>
      <c r="J77" s="95" t="e">
        <v>#N/A</v>
      </c>
      <c r="K77" s="95" t="e">
        <v>#N/A</v>
      </c>
    </row>
    <row r="78" spans="1:11" ht="16.5" x14ac:dyDescent="0.5">
      <c r="A78" s="105" t="s">
        <v>572</v>
      </c>
      <c r="B78" s="105" t="s">
        <v>126</v>
      </c>
      <c r="C78" s="105" t="s">
        <v>199</v>
      </c>
      <c r="D78" s="106">
        <v>8290</v>
      </c>
      <c r="E78" s="105" t="s">
        <v>0</v>
      </c>
      <c r="F78" s="95">
        <v>2022</v>
      </c>
      <c r="G78" s="105" t="s">
        <v>23</v>
      </c>
      <c r="H78" s="105" t="s">
        <v>16</v>
      </c>
      <c r="I78" s="95" t="s">
        <v>128</v>
      </c>
      <c r="J78" s="95" t="s">
        <v>128</v>
      </c>
      <c r="K78" s="95" t="s">
        <v>128</v>
      </c>
    </row>
    <row r="79" spans="1:11" ht="16.5" x14ac:dyDescent="0.5">
      <c r="A79" s="105" t="s">
        <v>573</v>
      </c>
      <c r="B79" s="105" t="s">
        <v>126</v>
      </c>
      <c r="C79" s="105" t="s">
        <v>200</v>
      </c>
      <c r="D79" s="106">
        <v>55700</v>
      </c>
      <c r="E79" s="105" t="s">
        <v>51</v>
      </c>
      <c r="F79" s="95">
        <v>2019</v>
      </c>
      <c r="G79" s="105" t="s">
        <v>24</v>
      </c>
      <c r="H79" s="105" t="s">
        <v>16</v>
      </c>
      <c r="I79" s="95" t="s">
        <v>128</v>
      </c>
      <c r="J79" s="95" t="s">
        <v>128</v>
      </c>
      <c r="K79" s="95" t="s">
        <v>128</v>
      </c>
    </row>
    <row r="80" spans="1:11" ht="16.5" x14ac:dyDescent="0.5">
      <c r="A80" s="107" t="s">
        <v>574</v>
      </c>
      <c r="B80" s="107" t="s">
        <v>128</v>
      </c>
      <c r="C80" s="107" t="s">
        <v>471</v>
      </c>
      <c r="D80" s="108">
        <v>52140</v>
      </c>
      <c r="E80" s="107" t="s">
        <v>47</v>
      </c>
      <c r="F80" s="96">
        <v>2023</v>
      </c>
      <c r="G80" s="107" t="s">
        <v>23</v>
      </c>
      <c r="H80" s="107" t="s">
        <v>16</v>
      </c>
      <c r="I80" s="96" t="e">
        <v>#N/A</v>
      </c>
      <c r="J80" s="96" t="e">
        <v>#N/A</v>
      </c>
      <c r="K80" s="96" t="e">
        <v>#N/A</v>
      </c>
    </row>
    <row r="81" spans="1:11" ht="16.5" x14ac:dyDescent="0.5">
      <c r="A81" s="105" t="s">
        <v>575</v>
      </c>
      <c r="B81" s="105" t="s">
        <v>126</v>
      </c>
      <c r="C81" s="105" t="s">
        <v>201</v>
      </c>
      <c r="D81" s="106">
        <v>8270</v>
      </c>
      <c r="E81" s="105" t="s">
        <v>0</v>
      </c>
      <c r="F81" s="95">
        <v>2022</v>
      </c>
      <c r="G81" s="105" t="s">
        <v>23</v>
      </c>
      <c r="H81" s="105" t="s">
        <v>16</v>
      </c>
      <c r="I81" s="95" t="s">
        <v>128</v>
      </c>
      <c r="J81" s="95" t="s">
        <v>128</v>
      </c>
      <c r="K81" s="95" t="s">
        <v>128</v>
      </c>
    </row>
    <row r="82" spans="1:11" ht="16.5" x14ac:dyDescent="0.5">
      <c r="A82" s="105" t="s">
        <v>576</v>
      </c>
      <c r="B82" s="105" t="s">
        <v>126</v>
      </c>
      <c r="C82" s="105" t="s">
        <v>202</v>
      </c>
      <c r="D82" s="106">
        <v>55150</v>
      </c>
      <c r="E82" s="105" t="s">
        <v>51</v>
      </c>
      <c r="F82" s="95">
        <v>2023</v>
      </c>
      <c r="G82" s="105" t="s">
        <v>23</v>
      </c>
      <c r="H82" s="105" t="s">
        <v>16</v>
      </c>
      <c r="I82" s="95" t="s">
        <v>128</v>
      </c>
      <c r="J82" s="95" t="s">
        <v>128</v>
      </c>
      <c r="K82" s="95" t="s">
        <v>128</v>
      </c>
    </row>
    <row r="83" spans="1:11" ht="16.5" x14ac:dyDescent="0.5">
      <c r="A83" s="105" t="s">
        <v>203</v>
      </c>
      <c r="B83" s="105" t="s">
        <v>126</v>
      </c>
      <c r="C83" s="105" t="s">
        <v>204</v>
      </c>
      <c r="D83" s="106">
        <v>54620</v>
      </c>
      <c r="E83" s="105" t="s">
        <v>50</v>
      </c>
      <c r="F83" s="95">
        <v>2014</v>
      </c>
      <c r="G83" s="105" t="s">
        <v>23</v>
      </c>
      <c r="H83" s="105" t="s">
        <v>16</v>
      </c>
      <c r="I83" s="95" t="s">
        <v>128</v>
      </c>
      <c r="J83" s="95" t="s">
        <v>128</v>
      </c>
      <c r="K83" s="95" t="s">
        <v>128</v>
      </c>
    </row>
    <row r="84" spans="1:11" ht="16.5" x14ac:dyDescent="0.5">
      <c r="A84" s="105" t="s">
        <v>205</v>
      </c>
      <c r="B84" s="105" t="s">
        <v>126</v>
      </c>
      <c r="C84" s="105" t="s">
        <v>206</v>
      </c>
      <c r="D84" s="106">
        <v>55150</v>
      </c>
      <c r="E84" s="105" t="s">
        <v>51</v>
      </c>
      <c r="F84" s="95">
        <v>2013</v>
      </c>
      <c r="G84" s="105" t="s">
        <v>23</v>
      </c>
      <c r="H84" s="105" t="s">
        <v>16</v>
      </c>
      <c r="I84" s="95" t="s">
        <v>128</v>
      </c>
      <c r="J84" s="95" t="s">
        <v>128</v>
      </c>
      <c r="K84" s="95" t="s">
        <v>128</v>
      </c>
    </row>
    <row r="85" spans="1:11" ht="16.5" x14ac:dyDescent="0.5">
      <c r="A85" s="105" t="s">
        <v>577</v>
      </c>
      <c r="B85" s="105" t="s">
        <v>126</v>
      </c>
      <c r="C85" s="105" t="s">
        <v>176</v>
      </c>
      <c r="D85" s="106">
        <v>54450</v>
      </c>
      <c r="E85" s="105" t="s">
        <v>50</v>
      </c>
      <c r="F85" s="95">
        <v>2014</v>
      </c>
      <c r="G85" s="105" t="s">
        <v>23</v>
      </c>
      <c r="H85" s="105" t="s">
        <v>16</v>
      </c>
      <c r="I85" s="95" t="s">
        <v>128</v>
      </c>
      <c r="J85" s="95" t="s">
        <v>128</v>
      </c>
      <c r="K85" s="95" t="s">
        <v>128</v>
      </c>
    </row>
    <row r="86" spans="1:11" ht="16.5" x14ac:dyDescent="0.5">
      <c r="A86" s="105" t="s">
        <v>578</v>
      </c>
      <c r="B86" s="105" t="s">
        <v>126</v>
      </c>
      <c r="C86" s="105" t="s">
        <v>207</v>
      </c>
      <c r="D86" s="106">
        <v>57810</v>
      </c>
      <c r="E86" s="105" t="s">
        <v>52</v>
      </c>
      <c r="F86" s="95">
        <v>2019</v>
      </c>
      <c r="G86" s="105" t="s">
        <v>23</v>
      </c>
      <c r="H86" s="105" t="s">
        <v>16</v>
      </c>
      <c r="I86" s="95" t="s">
        <v>128</v>
      </c>
      <c r="J86" s="95" t="s">
        <v>128</v>
      </c>
      <c r="K86" s="95" t="s">
        <v>128</v>
      </c>
    </row>
    <row r="87" spans="1:11" ht="16.5" x14ac:dyDescent="0.5">
      <c r="A87" s="105" t="s">
        <v>579</v>
      </c>
      <c r="B87" s="105" t="s">
        <v>126</v>
      </c>
      <c r="C87" s="105" t="s">
        <v>472</v>
      </c>
      <c r="D87" s="106">
        <v>52250</v>
      </c>
      <c r="E87" s="105" t="s">
        <v>47</v>
      </c>
      <c r="F87" s="95">
        <v>2020</v>
      </c>
      <c r="G87" s="105" t="s">
        <v>23</v>
      </c>
      <c r="H87" s="105" t="s">
        <v>16</v>
      </c>
      <c r="I87" s="95" t="s">
        <v>128</v>
      </c>
      <c r="J87" s="95" t="s">
        <v>128</v>
      </c>
      <c r="K87" s="95" t="s">
        <v>128</v>
      </c>
    </row>
    <row r="88" spans="1:11" ht="16.5" x14ac:dyDescent="0.5">
      <c r="A88" s="105" t="s">
        <v>580</v>
      </c>
      <c r="B88" s="105" t="s">
        <v>126</v>
      </c>
      <c r="C88" s="105" t="s">
        <v>208</v>
      </c>
      <c r="D88" s="106">
        <v>67490</v>
      </c>
      <c r="E88" s="105" t="s">
        <v>46</v>
      </c>
      <c r="F88" s="95">
        <v>2012</v>
      </c>
      <c r="G88" s="105" t="s">
        <v>23</v>
      </c>
      <c r="H88" s="105" t="s">
        <v>16</v>
      </c>
      <c r="I88" s="95" t="s">
        <v>126</v>
      </c>
      <c r="J88" s="95" t="s">
        <v>126</v>
      </c>
      <c r="K88" s="95" t="s">
        <v>126</v>
      </c>
    </row>
    <row r="89" spans="1:11" ht="16.5" x14ac:dyDescent="0.5">
      <c r="A89" s="105" t="s">
        <v>581</v>
      </c>
      <c r="B89" s="105" t="s">
        <v>126</v>
      </c>
      <c r="C89" s="105" t="s">
        <v>209</v>
      </c>
      <c r="D89" s="106">
        <v>52150</v>
      </c>
      <c r="E89" s="105" t="s">
        <v>47</v>
      </c>
      <c r="F89" s="95">
        <v>2016</v>
      </c>
      <c r="G89" s="105" t="s">
        <v>23</v>
      </c>
      <c r="H89" s="105" t="s">
        <v>16</v>
      </c>
      <c r="I89" s="95" t="s">
        <v>128</v>
      </c>
      <c r="J89" s="95" t="s">
        <v>128</v>
      </c>
      <c r="K89" s="95" t="s">
        <v>128</v>
      </c>
    </row>
    <row r="90" spans="1:11" ht="16.5" x14ac:dyDescent="0.5">
      <c r="A90" s="107" t="s">
        <v>210</v>
      </c>
      <c r="B90" s="107" t="s">
        <v>128</v>
      </c>
      <c r="C90" s="107" t="s">
        <v>211</v>
      </c>
      <c r="D90" s="108">
        <v>8290</v>
      </c>
      <c r="E90" s="107" t="s">
        <v>0</v>
      </c>
      <c r="F90" s="96">
        <v>2013</v>
      </c>
      <c r="G90" s="107" t="s">
        <v>23</v>
      </c>
      <c r="H90" s="107" t="s">
        <v>16</v>
      </c>
      <c r="I90" s="96" t="s">
        <v>128</v>
      </c>
      <c r="J90" s="96" t="s">
        <v>128</v>
      </c>
      <c r="K90" s="96" t="s">
        <v>128</v>
      </c>
    </row>
    <row r="91" spans="1:11" ht="16.5" x14ac:dyDescent="0.5">
      <c r="A91" s="105" t="s">
        <v>582</v>
      </c>
      <c r="B91" s="105" t="s">
        <v>126</v>
      </c>
      <c r="C91" s="105" t="s">
        <v>212</v>
      </c>
      <c r="D91" s="106">
        <v>88300</v>
      </c>
      <c r="E91" s="105" t="s">
        <v>53</v>
      </c>
      <c r="F91" s="95">
        <v>2020</v>
      </c>
      <c r="G91" s="105" t="s">
        <v>23</v>
      </c>
      <c r="H91" s="105" t="s">
        <v>16</v>
      </c>
      <c r="I91" s="95" t="s">
        <v>128</v>
      </c>
      <c r="J91" s="95" t="s">
        <v>128</v>
      </c>
      <c r="K91" s="95" t="s">
        <v>128</v>
      </c>
    </row>
    <row r="92" spans="1:11" ht="16.5" x14ac:dyDescent="0.5">
      <c r="A92" s="105" t="s">
        <v>583</v>
      </c>
      <c r="B92" s="105" t="s">
        <v>126</v>
      </c>
      <c r="C92" s="105" t="s">
        <v>213</v>
      </c>
      <c r="D92" s="106">
        <v>57810</v>
      </c>
      <c r="E92" s="105" t="s">
        <v>52</v>
      </c>
      <c r="F92" s="95">
        <v>2019</v>
      </c>
      <c r="G92" s="105" t="s">
        <v>23</v>
      </c>
      <c r="H92" s="105" t="s">
        <v>16</v>
      </c>
      <c r="I92" s="95" t="s">
        <v>128</v>
      </c>
      <c r="J92" s="95" t="s">
        <v>128</v>
      </c>
      <c r="K92" s="95" t="s">
        <v>128</v>
      </c>
    </row>
    <row r="93" spans="1:11" ht="16.5" x14ac:dyDescent="0.5">
      <c r="A93" s="105" t="s">
        <v>584</v>
      </c>
      <c r="B93" s="105" t="s">
        <v>128</v>
      </c>
      <c r="C93" s="105" t="s">
        <v>214</v>
      </c>
      <c r="D93" s="106" t="s">
        <v>215</v>
      </c>
      <c r="E93" s="105" t="s">
        <v>0</v>
      </c>
      <c r="F93" s="95">
        <v>2007</v>
      </c>
      <c r="G93" s="105" t="s">
        <v>23</v>
      </c>
      <c r="H93" s="105" t="s">
        <v>16</v>
      </c>
      <c r="I93" s="95" t="e">
        <v>#N/A</v>
      </c>
      <c r="J93" s="95" t="e">
        <v>#N/A</v>
      </c>
      <c r="K93" s="95" t="e">
        <v>#N/A</v>
      </c>
    </row>
    <row r="94" spans="1:11" ht="16.5" x14ac:dyDescent="0.5">
      <c r="A94" s="105" t="s">
        <v>585</v>
      </c>
      <c r="B94" s="105" t="s">
        <v>126</v>
      </c>
      <c r="C94" s="105" t="s">
        <v>216</v>
      </c>
      <c r="D94" s="106">
        <v>54200</v>
      </c>
      <c r="E94" s="105" t="s">
        <v>50</v>
      </c>
      <c r="F94" s="95">
        <v>2014</v>
      </c>
      <c r="G94" s="105" t="s">
        <v>23</v>
      </c>
      <c r="H94" s="105" t="s">
        <v>16</v>
      </c>
      <c r="I94" s="95" t="s">
        <v>128</v>
      </c>
      <c r="J94" s="95" t="s">
        <v>128</v>
      </c>
      <c r="K94" s="95" t="s">
        <v>128</v>
      </c>
    </row>
    <row r="95" spans="1:11" ht="16.5" x14ac:dyDescent="0.5">
      <c r="A95" s="105" t="s">
        <v>586</v>
      </c>
      <c r="B95" s="105" t="s">
        <v>126</v>
      </c>
      <c r="C95" s="105" t="s">
        <v>217</v>
      </c>
      <c r="D95" s="106">
        <v>88140</v>
      </c>
      <c r="E95" s="105" t="s">
        <v>53</v>
      </c>
      <c r="F95" s="95">
        <v>2015</v>
      </c>
      <c r="G95" s="105" t="s">
        <v>23</v>
      </c>
      <c r="H95" s="105" t="s">
        <v>16</v>
      </c>
      <c r="I95" s="95" t="s">
        <v>128</v>
      </c>
      <c r="J95" s="95" t="s">
        <v>128</v>
      </c>
      <c r="K95" s="95" t="s">
        <v>128</v>
      </c>
    </row>
    <row r="96" spans="1:11" ht="16.5" x14ac:dyDescent="0.5">
      <c r="A96" s="105" t="s">
        <v>218</v>
      </c>
      <c r="B96" s="105" t="s">
        <v>126</v>
      </c>
      <c r="C96" s="105" t="s">
        <v>219</v>
      </c>
      <c r="D96" s="106">
        <v>51800</v>
      </c>
      <c r="E96" s="105" t="s">
        <v>49</v>
      </c>
      <c r="F96" s="95">
        <v>2012</v>
      </c>
      <c r="G96" s="105" t="s">
        <v>23</v>
      </c>
      <c r="H96" s="105" t="s">
        <v>16</v>
      </c>
      <c r="I96" s="95" t="s">
        <v>128</v>
      </c>
      <c r="J96" s="95" t="s">
        <v>128</v>
      </c>
      <c r="K96" s="95" t="s">
        <v>128</v>
      </c>
    </row>
    <row r="97" spans="1:11" ht="16.5" x14ac:dyDescent="0.5">
      <c r="A97" s="105" t="s">
        <v>220</v>
      </c>
      <c r="B97" s="105" t="s">
        <v>126</v>
      </c>
      <c r="C97" s="105" t="s">
        <v>473</v>
      </c>
      <c r="D97" s="106">
        <v>8440</v>
      </c>
      <c r="E97" s="105" t="s">
        <v>0</v>
      </c>
      <c r="F97" s="95">
        <v>2008</v>
      </c>
      <c r="G97" s="105" t="s">
        <v>23</v>
      </c>
      <c r="H97" s="105" t="s">
        <v>16</v>
      </c>
      <c r="I97" s="95" t="s">
        <v>128</v>
      </c>
      <c r="J97" s="95" t="s">
        <v>128</v>
      </c>
      <c r="K97" s="95" t="s">
        <v>128</v>
      </c>
    </row>
    <row r="98" spans="1:11" ht="16.5" x14ac:dyDescent="0.5">
      <c r="A98" s="105" t="s">
        <v>587</v>
      </c>
      <c r="B98" s="105" t="s">
        <v>126</v>
      </c>
      <c r="C98" s="105" t="s">
        <v>221</v>
      </c>
      <c r="D98" s="106">
        <v>88600</v>
      </c>
      <c r="E98" s="105" t="s">
        <v>53</v>
      </c>
      <c r="F98" s="95">
        <v>2015</v>
      </c>
      <c r="G98" s="105" t="s">
        <v>23</v>
      </c>
      <c r="H98" s="105" t="s">
        <v>16</v>
      </c>
      <c r="I98" s="95" t="s">
        <v>128</v>
      </c>
      <c r="J98" s="95" t="s">
        <v>128</v>
      </c>
      <c r="K98" s="95" t="s">
        <v>128</v>
      </c>
    </row>
    <row r="99" spans="1:11" ht="16.5" x14ac:dyDescent="0.5">
      <c r="A99" s="105" t="s">
        <v>222</v>
      </c>
      <c r="B99" s="105" t="s">
        <v>126</v>
      </c>
      <c r="C99" s="105" t="s">
        <v>474</v>
      </c>
      <c r="D99" s="106">
        <v>52150</v>
      </c>
      <c r="E99" s="105" t="s">
        <v>47</v>
      </c>
      <c r="F99" s="95">
        <v>2016</v>
      </c>
      <c r="G99" s="105" t="s">
        <v>23</v>
      </c>
      <c r="H99" s="105" t="s">
        <v>16</v>
      </c>
      <c r="I99" s="95" t="s">
        <v>128</v>
      </c>
      <c r="J99" s="95" t="s">
        <v>128</v>
      </c>
      <c r="K99" s="95" t="s">
        <v>128</v>
      </c>
    </row>
    <row r="100" spans="1:11" ht="16.5" x14ac:dyDescent="0.5">
      <c r="A100" s="105" t="s">
        <v>223</v>
      </c>
      <c r="B100" s="105" t="s">
        <v>126</v>
      </c>
      <c r="C100" s="105" t="s">
        <v>224</v>
      </c>
      <c r="D100" s="106">
        <v>8460</v>
      </c>
      <c r="E100" s="105" t="s">
        <v>0</v>
      </c>
      <c r="F100" s="95">
        <v>2005</v>
      </c>
      <c r="G100" s="105" t="s">
        <v>23</v>
      </c>
      <c r="H100" s="105" t="s">
        <v>16</v>
      </c>
      <c r="I100" s="95" t="s">
        <v>128</v>
      </c>
      <c r="J100" s="95" t="s">
        <v>126</v>
      </c>
      <c r="K100" s="95" t="s">
        <v>128</v>
      </c>
    </row>
    <row r="101" spans="1:11" ht="16.5" x14ac:dyDescent="0.5">
      <c r="A101" s="105" t="s">
        <v>225</v>
      </c>
      <c r="B101" s="105" t="s">
        <v>126</v>
      </c>
      <c r="C101" s="105" t="s">
        <v>226</v>
      </c>
      <c r="D101" s="106">
        <v>10210</v>
      </c>
      <c r="E101" s="105" t="s">
        <v>45</v>
      </c>
      <c r="F101" s="95">
        <v>2015</v>
      </c>
      <c r="G101" s="105" t="s">
        <v>23</v>
      </c>
      <c r="H101" s="105" t="s">
        <v>16</v>
      </c>
      <c r="I101" s="95" t="s">
        <v>128</v>
      </c>
      <c r="J101" s="95" t="s">
        <v>128</v>
      </c>
      <c r="K101" s="95" t="s">
        <v>128</v>
      </c>
    </row>
    <row r="102" spans="1:11" ht="16.5" x14ac:dyDescent="0.5">
      <c r="A102" s="105" t="s">
        <v>227</v>
      </c>
      <c r="B102" s="105" t="s">
        <v>126</v>
      </c>
      <c r="C102" s="105" t="s">
        <v>228</v>
      </c>
      <c r="D102" s="106">
        <v>88270</v>
      </c>
      <c r="E102" s="105" t="s">
        <v>53</v>
      </c>
      <c r="F102" s="95">
        <v>2019</v>
      </c>
      <c r="G102" s="105" t="s">
        <v>23</v>
      </c>
      <c r="H102" s="105" t="s">
        <v>16</v>
      </c>
      <c r="I102" s="95" t="s">
        <v>128</v>
      </c>
      <c r="J102" s="95" t="s">
        <v>126</v>
      </c>
      <c r="K102" s="95" t="s">
        <v>128</v>
      </c>
    </row>
    <row r="103" spans="1:11" ht="16.5" x14ac:dyDescent="0.5">
      <c r="A103" s="105" t="s">
        <v>588</v>
      </c>
      <c r="B103" s="105" t="s">
        <v>126</v>
      </c>
      <c r="C103" s="105" t="s">
        <v>475</v>
      </c>
      <c r="D103" s="106">
        <v>8330</v>
      </c>
      <c r="E103" s="105" t="s">
        <v>0</v>
      </c>
      <c r="F103" s="95">
        <v>2021</v>
      </c>
      <c r="G103" s="105" t="s">
        <v>24</v>
      </c>
      <c r="H103" s="105" t="s">
        <v>16</v>
      </c>
      <c r="I103" s="95" t="s">
        <v>128</v>
      </c>
      <c r="J103" s="95" t="s">
        <v>128</v>
      </c>
      <c r="K103" s="95" t="s">
        <v>128</v>
      </c>
    </row>
    <row r="104" spans="1:11" ht="16.5" x14ac:dyDescent="0.5">
      <c r="A104" s="105" t="s">
        <v>589</v>
      </c>
      <c r="B104" s="105" t="s">
        <v>128</v>
      </c>
      <c r="C104" s="105" t="s">
        <v>476</v>
      </c>
      <c r="D104" s="106">
        <v>57770</v>
      </c>
      <c r="E104" s="105" t="s">
        <v>52</v>
      </c>
      <c r="F104" s="95">
        <v>2023</v>
      </c>
      <c r="G104" s="105" t="s">
        <v>23</v>
      </c>
      <c r="H104" s="105" t="s">
        <v>16</v>
      </c>
      <c r="I104" s="95" t="e">
        <v>#N/A</v>
      </c>
      <c r="J104" s="95" t="e">
        <v>#N/A</v>
      </c>
      <c r="K104" s="95" t="e">
        <v>#N/A</v>
      </c>
    </row>
    <row r="105" spans="1:11" ht="16.5" x14ac:dyDescent="0.5">
      <c r="A105" s="105" t="s">
        <v>229</v>
      </c>
      <c r="B105" s="105" t="s">
        <v>126</v>
      </c>
      <c r="C105" s="105" t="s">
        <v>477</v>
      </c>
      <c r="D105" s="106">
        <v>55400</v>
      </c>
      <c r="E105" s="105" t="s">
        <v>51</v>
      </c>
      <c r="F105" s="95">
        <v>2016</v>
      </c>
      <c r="G105" s="105" t="s">
        <v>23</v>
      </c>
      <c r="H105" s="105" t="s">
        <v>16</v>
      </c>
      <c r="I105" s="95" t="s">
        <v>128</v>
      </c>
      <c r="J105" s="95" t="s">
        <v>126</v>
      </c>
      <c r="K105" s="95" t="s">
        <v>128</v>
      </c>
    </row>
    <row r="106" spans="1:11" ht="16.5" x14ac:dyDescent="0.5">
      <c r="A106" s="105" t="s">
        <v>590</v>
      </c>
      <c r="B106" s="105" t="s">
        <v>126</v>
      </c>
      <c r="C106" s="105" t="s">
        <v>230</v>
      </c>
      <c r="D106" s="106">
        <v>68210</v>
      </c>
      <c r="E106" s="105" t="s">
        <v>48</v>
      </c>
      <c r="F106" s="95">
        <v>2021</v>
      </c>
      <c r="G106" s="105" t="s">
        <v>24</v>
      </c>
      <c r="H106" s="105" t="s">
        <v>16</v>
      </c>
      <c r="I106" s="95" t="s">
        <v>126</v>
      </c>
      <c r="J106" s="95" t="s">
        <v>128</v>
      </c>
      <c r="K106" s="95" t="s">
        <v>128</v>
      </c>
    </row>
    <row r="107" spans="1:11" ht="16.5" x14ac:dyDescent="0.5">
      <c r="A107" s="105" t="s">
        <v>231</v>
      </c>
      <c r="B107" s="105" t="s">
        <v>126</v>
      </c>
      <c r="C107" s="105" t="s">
        <v>232</v>
      </c>
      <c r="D107" s="106">
        <v>88000</v>
      </c>
      <c r="E107" s="105" t="s">
        <v>53</v>
      </c>
      <c r="F107" s="95">
        <v>2019</v>
      </c>
      <c r="G107" s="105" t="s">
        <v>23</v>
      </c>
      <c r="H107" s="105" t="s">
        <v>16</v>
      </c>
      <c r="I107" s="95" t="s">
        <v>128</v>
      </c>
      <c r="J107" s="95" t="s">
        <v>128</v>
      </c>
      <c r="K107" s="95" t="s">
        <v>128</v>
      </c>
    </row>
    <row r="108" spans="1:11" ht="16.5" x14ac:dyDescent="0.5">
      <c r="A108" s="105" t="s">
        <v>233</v>
      </c>
      <c r="B108" s="105" t="s">
        <v>126</v>
      </c>
      <c r="C108" s="105" t="s">
        <v>234</v>
      </c>
      <c r="D108" s="106">
        <v>57412</v>
      </c>
      <c r="E108" s="105" t="s">
        <v>52</v>
      </c>
      <c r="F108" s="95">
        <v>2019</v>
      </c>
      <c r="G108" s="105" t="s">
        <v>23</v>
      </c>
      <c r="H108" s="105" t="s">
        <v>16</v>
      </c>
      <c r="I108" s="95" t="s">
        <v>128</v>
      </c>
      <c r="J108" s="95" t="s">
        <v>128</v>
      </c>
      <c r="K108" s="95" t="s">
        <v>128</v>
      </c>
    </row>
    <row r="109" spans="1:11" ht="16.5" x14ac:dyDescent="0.5">
      <c r="A109" s="105" t="s">
        <v>591</v>
      </c>
      <c r="B109" s="105" t="s">
        <v>126</v>
      </c>
      <c r="C109" s="105" t="s">
        <v>235</v>
      </c>
      <c r="D109" s="106">
        <v>8250</v>
      </c>
      <c r="E109" s="105" t="s">
        <v>0</v>
      </c>
      <c r="F109" s="95">
        <v>2021</v>
      </c>
      <c r="G109" s="105" t="s">
        <v>23</v>
      </c>
      <c r="H109" s="105" t="s">
        <v>16</v>
      </c>
      <c r="I109" s="95" t="s">
        <v>128</v>
      </c>
      <c r="J109" s="95" t="s">
        <v>128</v>
      </c>
      <c r="K109" s="95" t="s">
        <v>128</v>
      </c>
    </row>
    <row r="110" spans="1:11" ht="16.5" x14ac:dyDescent="0.5">
      <c r="A110" s="105" t="s">
        <v>592</v>
      </c>
      <c r="B110" s="105" t="s">
        <v>128</v>
      </c>
      <c r="C110" s="105" t="s">
        <v>478</v>
      </c>
      <c r="D110" s="106" t="s">
        <v>182</v>
      </c>
      <c r="E110" s="105" t="s">
        <v>52</v>
      </c>
      <c r="F110" s="95">
        <v>2021</v>
      </c>
      <c r="G110" s="105" t="s">
        <v>23</v>
      </c>
      <c r="H110" s="105" t="s">
        <v>16</v>
      </c>
      <c r="I110" s="95" t="e">
        <v>#N/A</v>
      </c>
      <c r="J110" s="95" t="e">
        <v>#N/A</v>
      </c>
      <c r="K110" s="95" t="e">
        <v>#N/A</v>
      </c>
    </row>
    <row r="111" spans="1:11" ht="16.5" x14ac:dyDescent="0.5">
      <c r="A111" s="105" t="s">
        <v>593</v>
      </c>
      <c r="B111" s="105" t="s">
        <v>126</v>
      </c>
      <c r="C111" s="105" t="s">
        <v>236</v>
      </c>
      <c r="D111" s="106">
        <v>67203</v>
      </c>
      <c r="E111" s="105" t="s">
        <v>46</v>
      </c>
      <c r="F111" s="95">
        <v>2020</v>
      </c>
      <c r="G111" s="105" t="s">
        <v>24</v>
      </c>
      <c r="H111" s="105" t="s">
        <v>26</v>
      </c>
      <c r="I111" s="95" t="s">
        <v>126</v>
      </c>
      <c r="J111" s="95" t="s">
        <v>126</v>
      </c>
      <c r="K111" s="95" t="s">
        <v>126</v>
      </c>
    </row>
    <row r="112" spans="1:11" ht="16.5" x14ac:dyDescent="0.5">
      <c r="A112" s="105" t="s">
        <v>594</v>
      </c>
      <c r="B112" s="105" t="s">
        <v>126</v>
      </c>
      <c r="C112" s="105" t="s">
        <v>479</v>
      </c>
      <c r="D112" s="106">
        <v>10110</v>
      </c>
      <c r="E112" s="105" t="s">
        <v>45</v>
      </c>
      <c r="F112" s="95">
        <v>2021</v>
      </c>
      <c r="G112" s="105" t="s">
        <v>24</v>
      </c>
      <c r="H112" s="105" t="s">
        <v>16</v>
      </c>
      <c r="I112" s="95" t="s">
        <v>128</v>
      </c>
      <c r="J112" s="95" t="s">
        <v>128</v>
      </c>
      <c r="K112" s="95" t="s">
        <v>128</v>
      </c>
    </row>
    <row r="113" spans="1:11" ht="16.5" x14ac:dyDescent="0.5">
      <c r="A113" s="105" t="s">
        <v>595</v>
      </c>
      <c r="B113" s="105" t="s">
        <v>126</v>
      </c>
      <c r="C113" s="105" t="s">
        <v>237</v>
      </c>
      <c r="D113" s="106">
        <v>67690</v>
      </c>
      <c r="E113" s="105" t="s">
        <v>46</v>
      </c>
      <c r="F113" s="95">
        <v>2023</v>
      </c>
      <c r="G113" s="105" t="s">
        <v>24</v>
      </c>
      <c r="H113" s="105" t="s">
        <v>26</v>
      </c>
      <c r="I113" s="95" t="s">
        <v>128</v>
      </c>
      <c r="J113" s="95" t="s">
        <v>128</v>
      </c>
      <c r="K113" s="95" t="s">
        <v>128</v>
      </c>
    </row>
    <row r="114" spans="1:11" ht="16.5" x14ac:dyDescent="0.5">
      <c r="A114" s="105" t="s">
        <v>238</v>
      </c>
      <c r="B114" s="105" t="s">
        <v>126</v>
      </c>
      <c r="C114" s="105" t="s">
        <v>239</v>
      </c>
      <c r="D114" s="106">
        <v>67170</v>
      </c>
      <c r="E114" s="105" t="s">
        <v>46</v>
      </c>
      <c r="F114" s="95">
        <v>2019</v>
      </c>
      <c r="G114" s="105" t="s">
        <v>24</v>
      </c>
      <c r="H114" s="105" t="s">
        <v>16</v>
      </c>
      <c r="I114" s="95" t="s">
        <v>128</v>
      </c>
      <c r="J114" s="95" t="s">
        <v>128</v>
      </c>
      <c r="K114" s="95" t="s">
        <v>128</v>
      </c>
    </row>
    <row r="115" spans="1:11" ht="16.5" x14ac:dyDescent="0.5">
      <c r="A115" s="105" t="s">
        <v>596</v>
      </c>
      <c r="B115" s="105" t="s">
        <v>126</v>
      </c>
      <c r="C115" s="105" t="s">
        <v>240</v>
      </c>
      <c r="D115" s="106">
        <v>57380</v>
      </c>
      <c r="E115" s="105" t="s">
        <v>52</v>
      </c>
      <c r="F115" s="95">
        <v>2016</v>
      </c>
      <c r="G115" s="105" t="s">
        <v>23</v>
      </c>
      <c r="H115" s="105" t="s">
        <v>16</v>
      </c>
      <c r="I115" s="95" t="s">
        <v>128</v>
      </c>
      <c r="J115" s="95" t="s">
        <v>128</v>
      </c>
      <c r="K115" s="95" t="s">
        <v>128</v>
      </c>
    </row>
    <row r="116" spans="1:11" ht="16.5" x14ac:dyDescent="0.5">
      <c r="A116" s="105" t="s">
        <v>597</v>
      </c>
      <c r="B116" s="105" t="s">
        <v>128</v>
      </c>
      <c r="C116" s="105" t="s">
        <v>480</v>
      </c>
      <c r="D116" s="106">
        <v>68210</v>
      </c>
      <c r="E116" s="105" t="s">
        <v>48</v>
      </c>
      <c r="F116" s="95">
        <v>2021</v>
      </c>
      <c r="G116" s="105" t="s">
        <v>24</v>
      </c>
      <c r="H116" s="105" t="s">
        <v>16</v>
      </c>
      <c r="I116" s="95" t="s">
        <v>128</v>
      </c>
      <c r="J116" s="95" t="s">
        <v>128</v>
      </c>
      <c r="K116" s="95" t="s">
        <v>128</v>
      </c>
    </row>
    <row r="117" spans="1:11" ht="16.5" x14ac:dyDescent="0.5">
      <c r="A117" s="105" t="s">
        <v>598</v>
      </c>
      <c r="B117" s="105" t="s">
        <v>126</v>
      </c>
      <c r="C117" s="105" t="s">
        <v>146</v>
      </c>
      <c r="D117" s="106">
        <v>88300</v>
      </c>
      <c r="E117" s="105" t="s">
        <v>53</v>
      </c>
      <c r="F117" s="95">
        <v>2019</v>
      </c>
      <c r="G117" s="105" t="s">
        <v>23</v>
      </c>
      <c r="H117" s="105" t="s">
        <v>16</v>
      </c>
      <c r="I117" s="95" t="s">
        <v>128</v>
      </c>
      <c r="J117" s="95" t="s">
        <v>128</v>
      </c>
      <c r="K117" s="95" t="s">
        <v>128</v>
      </c>
    </row>
    <row r="118" spans="1:11" ht="16.5" x14ac:dyDescent="0.5">
      <c r="A118" s="105" t="s">
        <v>599</v>
      </c>
      <c r="B118" s="105" t="s">
        <v>126</v>
      </c>
      <c r="C118" s="105" t="s">
        <v>481</v>
      </c>
      <c r="D118" s="106">
        <v>88240</v>
      </c>
      <c r="E118" s="105" t="s">
        <v>53</v>
      </c>
      <c r="F118" s="95">
        <v>2022</v>
      </c>
      <c r="G118" s="105" t="s">
        <v>23</v>
      </c>
      <c r="H118" s="105" t="s">
        <v>16</v>
      </c>
      <c r="I118" s="95" t="s">
        <v>128</v>
      </c>
      <c r="J118" s="95" t="s">
        <v>128</v>
      </c>
      <c r="K118" s="95" t="s">
        <v>128</v>
      </c>
    </row>
    <row r="119" spans="1:11" ht="16.5" x14ac:dyDescent="0.5">
      <c r="A119" s="105" t="s">
        <v>600</v>
      </c>
      <c r="B119" s="105" t="s">
        <v>126</v>
      </c>
      <c r="C119" s="105" t="s">
        <v>241</v>
      </c>
      <c r="D119" s="106">
        <v>54450</v>
      </c>
      <c r="E119" s="105" t="s">
        <v>50</v>
      </c>
      <c r="F119" s="95">
        <v>2021</v>
      </c>
      <c r="G119" s="105" t="s">
        <v>23</v>
      </c>
      <c r="H119" s="105" t="s">
        <v>16</v>
      </c>
      <c r="I119" s="95" t="s">
        <v>128</v>
      </c>
      <c r="J119" s="95" t="s">
        <v>128</v>
      </c>
      <c r="K119" s="95" t="s">
        <v>128</v>
      </c>
    </row>
    <row r="120" spans="1:11" ht="16.5" x14ac:dyDescent="0.5">
      <c r="A120" s="105" t="s">
        <v>242</v>
      </c>
      <c r="B120" s="105" t="s">
        <v>126</v>
      </c>
      <c r="C120" s="105" t="s">
        <v>243</v>
      </c>
      <c r="D120" s="106">
        <v>67370</v>
      </c>
      <c r="E120" s="105" t="s">
        <v>46</v>
      </c>
      <c r="F120" s="95">
        <v>2016</v>
      </c>
      <c r="G120" s="105" t="s">
        <v>24</v>
      </c>
      <c r="H120" s="105" t="s">
        <v>16</v>
      </c>
      <c r="I120" s="95" t="s">
        <v>126</v>
      </c>
      <c r="J120" s="95" t="s">
        <v>128</v>
      </c>
      <c r="K120" s="95" t="s">
        <v>126</v>
      </c>
    </row>
    <row r="121" spans="1:11" ht="16.5" x14ac:dyDescent="0.5">
      <c r="A121" s="105" t="s">
        <v>244</v>
      </c>
      <c r="B121" s="105" t="s">
        <v>126</v>
      </c>
      <c r="C121" s="105" t="s">
        <v>245</v>
      </c>
      <c r="D121" s="106">
        <v>67520</v>
      </c>
      <c r="E121" s="105" t="s">
        <v>46</v>
      </c>
      <c r="F121" s="95">
        <v>2020</v>
      </c>
      <c r="G121" s="105" t="s">
        <v>24</v>
      </c>
      <c r="H121" s="105" t="s">
        <v>26</v>
      </c>
      <c r="I121" s="95" t="s">
        <v>126</v>
      </c>
      <c r="J121" s="95" t="s">
        <v>126</v>
      </c>
      <c r="K121" s="95" t="s">
        <v>126</v>
      </c>
    </row>
    <row r="122" spans="1:11" ht="16.5" x14ac:dyDescent="0.5">
      <c r="A122" s="105" t="s">
        <v>601</v>
      </c>
      <c r="B122" s="105" t="s">
        <v>126</v>
      </c>
      <c r="C122" s="105" t="s">
        <v>246</v>
      </c>
      <c r="D122" s="106">
        <v>67350</v>
      </c>
      <c r="E122" s="105" t="s">
        <v>46</v>
      </c>
      <c r="F122" s="95">
        <v>2022</v>
      </c>
      <c r="G122" s="105" t="s">
        <v>23</v>
      </c>
      <c r="H122" s="105" t="s">
        <v>16</v>
      </c>
      <c r="I122" s="95" t="s">
        <v>128</v>
      </c>
      <c r="J122" s="95" t="s">
        <v>128</v>
      </c>
      <c r="K122" s="95" t="s">
        <v>128</v>
      </c>
    </row>
    <row r="123" spans="1:11" ht="16.5" x14ac:dyDescent="0.5">
      <c r="A123" s="105" t="s">
        <v>602</v>
      </c>
      <c r="B123" s="105" t="s">
        <v>126</v>
      </c>
      <c r="C123" s="105" t="s">
        <v>247</v>
      </c>
      <c r="D123" s="106">
        <v>8160</v>
      </c>
      <c r="E123" s="105" t="s">
        <v>0</v>
      </c>
      <c r="F123" s="95">
        <v>2023</v>
      </c>
      <c r="G123" s="105" t="s">
        <v>24</v>
      </c>
      <c r="H123" s="105" t="s">
        <v>26</v>
      </c>
      <c r="I123" s="95" t="s">
        <v>126</v>
      </c>
      <c r="J123" s="95" t="s">
        <v>126</v>
      </c>
      <c r="K123" s="95" t="s">
        <v>126</v>
      </c>
    </row>
    <row r="124" spans="1:11" ht="16.5" x14ac:dyDescent="0.5">
      <c r="A124" s="105" t="s">
        <v>248</v>
      </c>
      <c r="B124" s="105" t="s">
        <v>126</v>
      </c>
      <c r="C124" s="105" t="s">
        <v>249</v>
      </c>
      <c r="D124" s="106">
        <v>51380</v>
      </c>
      <c r="E124" s="105" t="s">
        <v>49</v>
      </c>
      <c r="F124" s="95">
        <v>2014</v>
      </c>
      <c r="G124" s="105" t="s">
        <v>23</v>
      </c>
      <c r="H124" s="105" t="s">
        <v>16</v>
      </c>
      <c r="I124" s="95" t="s">
        <v>128</v>
      </c>
      <c r="J124" s="95" t="s">
        <v>128</v>
      </c>
      <c r="K124" s="95" t="s">
        <v>128</v>
      </c>
    </row>
    <row r="125" spans="1:11" ht="16.5" x14ac:dyDescent="0.5">
      <c r="A125" s="105" t="s">
        <v>250</v>
      </c>
      <c r="B125" s="105" t="s">
        <v>128</v>
      </c>
      <c r="C125" s="105" t="s">
        <v>251</v>
      </c>
      <c r="D125" s="106">
        <v>52500</v>
      </c>
      <c r="E125" s="105" t="s">
        <v>47</v>
      </c>
      <c r="F125" s="95">
        <v>2019</v>
      </c>
      <c r="G125" s="105" t="s">
        <v>23</v>
      </c>
      <c r="H125" s="105" t="s">
        <v>16</v>
      </c>
      <c r="I125" s="95" t="s">
        <v>128</v>
      </c>
      <c r="J125" s="95" t="s">
        <v>128</v>
      </c>
      <c r="K125" s="95" t="s">
        <v>128</v>
      </c>
    </row>
    <row r="126" spans="1:11" ht="16.5" x14ac:dyDescent="0.5">
      <c r="A126" s="105" t="s">
        <v>603</v>
      </c>
      <c r="B126" s="105" t="s">
        <v>126</v>
      </c>
      <c r="C126" s="105" t="s">
        <v>252</v>
      </c>
      <c r="D126" s="106">
        <v>67350</v>
      </c>
      <c r="E126" s="105" t="s">
        <v>46</v>
      </c>
      <c r="F126" s="95">
        <v>2023</v>
      </c>
      <c r="G126" s="105" t="s">
        <v>23</v>
      </c>
      <c r="H126" s="105" t="s">
        <v>16</v>
      </c>
      <c r="I126" s="95" t="s">
        <v>128</v>
      </c>
      <c r="J126" s="95" t="s">
        <v>128</v>
      </c>
      <c r="K126" s="95" t="s">
        <v>128</v>
      </c>
    </row>
    <row r="127" spans="1:11" ht="16.5" x14ac:dyDescent="0.5">
      <c r="A127" s="105" t="s">
        <v>604</v>
      </c>
      <c r="B127" s="105" t="s">
        <v>126</v>
      </c>
      <c r="C127" s="105" t="s">
        <v>482</v>
      </c>
      <c r="D127" s="106">
        <v>52400</v>
      </c>
      <c r="E127" s="105" t="s">
        <v>47</v>
      </c>
      <c r="F127" s="95">
        <v>2022</v>
      </c>
      <c r="G127" s="105" t="s">
        <v>23</v>
      </c>
      <c r="H127" s="105" t="s">
        <v>16</v>
      </c>
      <c r="I127" s="95" t="s">
        <v>128</v>
      </c>
      <c r="J127" s="95" t="s">
        <v>128</v>
      </c>
      <c r="K127" s="95" t="s">
        <v>128</v>
      </c>
    </row>
    <row r="128" spans="1:11" ht="16.5" x14ac:dyDescent="0.5">
      <c r="A128" s="105" t="s">
        <v>253</v>
      </c>
      <c r="B128" s="105" t="s">
        <v>126</v>
      </c>
      <c r="C128" s="105" t="s">
        <v>254</v>
      </c>
      <c r="D128" s="106">
        <v>52320</v>
      </c>
      <c r="E128" s="105" t="s">
        <v>47</v>
      </c>
      <c r="F128" s="95">
        <v>2015</v>
      </c>
      <c r="G128" s="105" t="s">
        <v>23</v>
      </c>
      <c r="H128" s="105" t="s">
        <v>16</v>
      </c>
      <c r="I128" s="95" t="s">
        <v>128</v>
      </c>
      <c r="J128" s="95" t="s">
        <v>128</v>
      </c>
      <c r="K128" s="95" t="s">
        <v>128</v>
      </c>
    </row>
    <row r="129" spans="1:11" ht="16.5" x14ac:dyDescent="0.5">
      <c r="A129" s="105" t="s">
        <v>255</v>
      </c>
      <c r="B129" s="105" t="s">
        <v>126</v>
      </c>
      <c r="C129" s="105" t="s">
        <v>256</v>
      </c>
      <c r="D129" s="106">
        <v>57370</v>
      </c>
      <c r="E129" s="105" t="s">
        <v>52</v>
      </c>
      <c r="F129" s="95">
        <v>2019</v>
      </c>
      <c r="G129" s="105" t="s">
        <v>23</v>
      </c>
      <c r="H129" s="105" t="s">
        <v>26</v>
      </c>
      <c r="I129" s="95" t="s">
        <v>128</v>
      </c>
      <c r="J129" s="95" t="s">
        <v>126</v>
      </c>
      <c r="K129" s="95" t="s">
        <v>128</v>
      </c>
    </row>
    <row r="130" spans="1:11" ht="16.5" x14ac:dyDescent="0.5">
      <c r="A130" s="105" t="s">
        <v>605</v>
      </c>
      <c r="B130" s="105" t="s">
        <v>126</v>
      </c>
      <c r="C130" s="105" t="s">
        <v>257</v>
      </c>
      <c r="D130" s="106">
        <v>57370</v>
      </c>
      <c r="E130" s="105" t="s">
        <v>52</v>
      </c>
      <c r="F130" s="95">
        <v>2021</v>
      </c>
      <c r="G130" s="105" t="s">
        <v>24</v>
      </c>
      <c r="H130" s="105" t="s">
        <v>16</v>
      </c>
      <c r="I130" s="95" t="s">
        <v>126</v>
      </c>
      <c r="J130" s="95" t="s">
        <v>126</v>
      </c>
      <c r="K130" s="95" t="s">
        <v>126</v>
      </c>
    </row>
    <row r="131" spans="1:11" ht="16.5" x14ac:dyDescent="0.5">
      <c r="A131" s="105" t="s">
        <v>258</v>
      </c>
      <c r="B131" s="105" t="s">
        <v>126</v>
      </c>
      <c r="C131" s="105" t="s">
        <v>483</v>
      </c>
      <c r="D131" s="106">
        <v>54370</v>
      </c>
      <c r="E131" s="105" t="s">
        <v>50</v>
      </c>
      <c r="F131" s="95">
        <v>2020</v>
      </c>
      <c r="G131" s="105" t="s">
        <v>24</v>
      </c>
      <c r="H131" s="105" t="s">
        <v>26</v>
      </c>
      <c r="I131" s="95" t="s">
        <v>128</v>
      </c>
      <c r="J131" s="95" t="s">
        <v>128</v>
      </c>
      <c r="K131" s="95" t="s">
        <v>128</v>
      </c>
    </row>
    <row r="132" spans="1:11" ht="16.5" x14ac:dyDescent="0.5">
      <c r="A132" s="105" t="s">
        <v>606</v>
      </c>
      <c r="B132" s="105" t="s">
        <v>126</v>
      </c>
      <c r="C132" s="105" t="s">
        <v>259</v>
      </c>
      <c r="D132" s="106">
        <v>54200</v>
      </c>
      <c r="E132" s="105" t="s">
        <v>50</v>
      </c>
      <c r="F132" s="95">
        <v>2021</v>
      </c>
      <c r="G132" s="105" t="s">
        <v>24</v>
      </c>
      <c r="H132" s="105" t="s">
        <v>16</v>
      </c>
      <c r="I132" s="95" t="s">
        <v>126</v>
      </c>
      <c r="J132" s="95" t="s">
        <v>126</v>
      </c>
      <c r="K132" s="95" t="s">
        <v>128</v>
      </c>
    </row>
    <row r="133" spans="1:11" ht="16.5" x14ac:dyDescent="0.5">
      <c r="A133" s="105" t="s">
        <v>607</v>
      </c>
      <c r="B133" s="105" t="s">
        <v>126</v>
      </c>
      <c r="C133" s="105" t="s">
        <v>484</v>
      </c>
      <c r="D133" s="106">
        <v>88800</v>
      </c>
      <c r="E133" s="105" t="s">
        <v>53</v>
      </c>
      <c r="F133" s="95">
        <v>2018</v>
      </c>
      <c r="G133" s="105" t="s">
        <v>23</v>
      </c>
      <c r="H133" s="105" t="s">
        <v>16</v>
      </c>
      <c r="I133" s="95" t="s">
        <v>128</v>
      </c>
      <c r="J133" s="95" t="s">
        <v>126</v>
      </c>
      <c r="K133" s="95" t="s">
        <v>128</v>
      </c>
    </row>
    <row r="134" spans="1:11" ht="16.5" x14ac:dyDescent="0.5">
      <c r="A134" s="105" t="s">
        <v>260</v>
      </c>
      <c r="B134" s="105" t="s">
        <v>126</v>
      </c>
      <c r="C134" s="105" t="s">
        <v>261</v>
      </c>
      <c r="D134" s="106">
        <v>54122</v>
      </c>
      <c r="E134" s="105" t="s">
        <v>50</v>
      </c>
      <c r="F134" s="95">
        <v>2020</v>
      </c>
      <c r="G134" s="105" t="s">
        <v>24</v>
      </c>
      <c r="H134" s="105" t="s">
        <v>16</v>
      </c>
      <c r="I134" s="95" t="s">
        <v>128</v>
      </c>
      <c r="J134" s="95" t="s">
        <v>128</v>
      </c>
      <c r="K134" s="95" t="s">
        <v>128</v>
      </c>
    </row>
    <row r="135" spans="1:11" ht="16.5" x14ac:dyDescent="0.5">
      <c r="A135" s="105" t="s">
        <v>608</v>
      </c>
      <c r="B135" s="105" t="s">
        <v>126</v>
      </c>
      <c r="C135" s="105" t="s">
        <v>262</v>
      </c>
      <c r="D135" s="106">
        <v>57580</v>
      </c>
      <c r="E135" s="105" t="s">
        <v>52</v>
      </c>
      <c r="F135" s="95">
        <v>2017</v>
      </c>
      <c r="G135" s="105" t="s">
        <v>23</v>
      </c>
      <c r="H135" s="105" t="s">
        <v>16</v>
      </c>
      <c r="I135" s="95" t="s">
        <v>128</v>
      </c>
      <c r="J135" s="95" t="s">
        <v>128</v>
      </c>
      <c r="K135" s="95" t="s">
        <v>128</v>
      </c>
    </row>
    <row r="136" spans="1:11" ht="16.5" x14ac:dyDescent="0.5">
      <c r="A136" s="105" t="s">
        <v>609</v>
      </c>
      <c r="B136" s="105" t="s">
        <v>128</v>
      </c>
      <c r="C136" s="105" t="s">
        <v>485</v>
      </c>
      <c r="D136" s="106">
        <v>51510</v>
      </c>
      <c r="E136" s="105" t="s">
        <v>49</v>
      </c>
      <c r="F136" s="95">
        <v>2023</v>
      </c>
      <c r="G136" s="105" t="s">
        <v>24</v>
      </c>
      <c r="H136" s="105" t="s">
        <v>16</v>
      </c>
      <c r="I136" s="95" t="e">
        <v>#N/A</v>
      </c>
      <c r="J136" s="95" t="e">
        <v>#N/A</v>
      </c>
      <c r="K136" s="95" t="e">
        <v>#N/A</v>
      </c>
    </row>
    <row r="137" spans="1:11" ht="16.5" x14ac:dyDescent="0.5">
      <c r="A137" s="105" t="s">
        <v>263</v>
      </c>
      <c r="B137" s="105" t="s">
        <v>126</v>
      </c>
      <c r="C137" s="105" t="s">
        <v>264</v>
      </c>
      <c r="D137" s="106">
        <v>10410</v>
      </c>
      <c r="E137" s="105" t="s">
        <v>45</v>
      </c>
      <c r="F137" s="95">
        <v>2015</v>
      </c>
      <c r="G137" s="105" t="s">
        <v>24</v>
      </c>
      <c r="H137" s="105" t="s">
        <v>16</v>
      </c>
      <c r="I137" s="95" t="s">
        <v>128</v>
      </c>
      <c r="J137" s="95" t="s">
        <v>126</v>
      </c>
      <c r="K137" s="95" t="s">
        <v>126</v>
      </c>
    </row>
    <row r="138" spans="1:11" ht="16.5" x14ac:dyDescent="0.5">
      <c r="A138" s="105" t="s">
        <v>610</v>
      </c>
      <c r="B138" s="105" t="s">
        <v>126</v>
      </c>
      <c r="C138" s="105" t="s">
        <v>486</v>
      </c>
      <c r="D138" s="109" t="s">
        <v>265</v>
      </c>
      <c r="E138" s="105" t="s">
        <v>0</v>
      </c>
      <c r="F138" s="95">
        <v>2007</v>
      </c>
      <c r="G138" s="105" t="s">
        <v>15</v>
      </c>
      <c r="H138" s="105" t="s">
        <v>37</v>
      </c>
      <c r="I138" s="95" t="s">
        <v>266</v>
      </c>
      <c r="J138" s="95" t="s">
        <v>128</v>
      </c>
      <c r="K138" s="95" t="s">
        <v>128</v>
      </c>
    </row>
    <row r="139" spans="1:11" ht="16.5" x14ac:dyDescent="0.5">
      <c r="A139" s="105" t="s">
        <v>611</v>
      </c>
      <c r="B139" s="105" t="s">
        <v>126</v>
      </c>
      <c r="C139" s="105" t="s">
        <v>267</v>
      </c>
      <c r="D139" s="106">
        <v>51500</v>
      </c>
      <c r="E139" s="105" t="s">
        <v>49</v>
      </c>
      <c r="F139" s="95">
        <v>2021</v>
      </c>
      <c r="G139" s="105" t="s">
        <v>24</v>
      </c>
      <c r="H139" s="105" t="s">
        <v>16</v>
      </c>
      <c r="I139" s="95" t="s">
        <v>128</v>
      </c>
      <c r="J139" s="95" t="s">
        <v>128</v>
      </c>
      <c r="K139" s="95" t="s">
        <v>128</v>
      </c>
    </row>
    <row r="140" spans="1:11" ht="16.5" x14ac:dyDescent="0.5">
      <c r="A140" s="105" t="s">
        <v>268</v>
      </c>
      <c r="B140" s="105" t="s">
        <v>126</v>
      </c>
      <c r="C140" s="105" t="s">
        <v>269</v>
      </c>
      <c r="D140" s="106">
        <v>51490</v>
      </c>
      <c r="E140" s="105" t="s">
        <v>49</v>
      </c>
      <c r="F140" s="95">
        <v>2018</v>
      </c>
      <c r="G140" s="105" t="s">
        <v>24</v>
      </c>
      <c r="H140" s="105" t="s">
        <v>16</v>
      </c>
      <c r="I140" s="95" t="s">
        <v>128</v>
      </c>
      <c r="J140" s="95" t="s">
        <v>128</v>
      </c>
      <c r="K140" s="95" t="s">
        <v>128</v>
      </c>
    </row>
    <row r="141" spans="1:11" ht="16.5" x14ac:dyDescent="0.5">
      <c r="A141" s="105" t="s">
        <v>270</v>
      </c>
      <c r="B141" s="105" t="s">
        <v>126</v>
      </c>
      <c r="C141" s="105" t="s">
        <v>271</v>
      </c>
      <c r="D141" s="106">
        <v>54450</v>
      </c>
      <c r="E141" s="105" t="s">
        <v>50</v>
      </c>
      <c r="F141" s="95">
        <v>2020</v>
      </c>
      <c r="G141" s="105" t="s">
        <v>23</v>
      </c>
      <c r="H141" s="105" t="s">
        <v>16</v>
      </c>
      <c r="I141" s="95" t="s">
        <v>128</v>
      </c>
      <c r="J141" s="95" t="s">
        <v>128</v>
      </c>
      <c r="K141" s="95" t="s">
        <v>128</v>
      </c>
    </row>
    <row r="142" spans="1:11" ht="16.5" x14ac:dyDescent="0.5">
      <c r="A142" s="107" t="s">
        <v>612</v>
      </c>
      <c r="B142" s="107" t="s">
        <v>128</v>
      </c>
      <c r="C142" s="107" t="s">
        <v>219</v>
      </c>
      <c r="D142" s="108">
        <v>51800</v>
      </c>
      <c r="E142" s="107" t="s">
        <v>49</v>
      </c>
      <c r="F142" s="96">
        <v>2018</v>
      </c>
      <c r="G142" s="107" t="s">
        <v>23</v>
      </c>
      <c r="H142" s="107" t="s">
        <v>16</v>
      </c>
      <c r="I142" s="96" t="s">
        <v>128</v>
      </c>
      <c r="J142" s="96" t="s">
        <v>128</v>
      </c>
      <c r="K142" s="96" t="s">
        <v>128</v>
      </c>
    </row>
    <row r="143" spans="1:11" ht="16.5" x14ac:dyDescent="0.5">
      <c r="A143" s="105" t="s">
        <v>613</v>
      </c>
      <c r="B143" s="105" t="s">
        <v>126</v>
      </c>
      <c r="C143" s="105" t="s">
        <v>272</v>
      </c>
      <c r="D143" s="106">
        <v>51800</v>
      </c>
      <c r="E143" s="105" t="s">
        <v>49</v>
      </c>
      <c r="F143" s="95">
        <v>2018</v>
      </c>
      <c r="G143" s="105" t="s">
        <v>23</v>
      </c>
      <c r="H143" s="105" t="s">
        <v>16</v>
      </c>
      <c r="I143" s="95" t="s">
        <v>128</v>
      </c>
      <c r="J143" s="95" t="s">
        <v>128</v>
      </c>
      <c r="K143" s="95" t="s">
        <v>128</v>
      </c>
    </row>
    <row r="144" spans="1:11" ht="16.5" x14ac:dyDescent="0.5">
      <c r="A144" s="107" t="s">
        <v>614</v>
      </c>
      <c r="B144" s="107" t="s">
        <v>128</v>
      </c>
      <c r="C144" s="107" t="s">
        <v>487</v>
      </c>
      <c r="D144" s="110" t="s">
        <v>273</v>
      </c>
      <c r="E144" s="107" t="s">
        <v>47</v>
      </c>
      <c r="F144" s="96">
        <v>2021</v>
      </c>
      <c r="G144" s="107" t="s">
        <v>23</v>
      </c>
      <c r="H144" s="107" t="s">
        <v>16</v>
      </c>
      <c r="I144" s="96" t="e">
        <v>#N/A</v>
      </c>
      <c r="J144" s="96" t="e">
        <v>#N/A</v>
      </c>
      <c r="K144" s="96" t="e">
        <v>#N/A</v>
      </c>
    </row>
    <row r="145" spans="1:11" ht="16.5" x14ac:dyDescent="0.5">
      <c r="A145" s="105" t="s">
        <v>615</v>
      </c>
      <c r="B145" s="105" t="s">
        <v>126</v>
      </c>
      <c r="C145" s="105" t="s">
        <v>274</v>
      </c>
      <c r="D145" s="106">
        <v>51520</v>
      </c>
      <c r="E145" s="105" t="s">
        <v>49</v>
      </c>
      <c r="F145" s="95">
        <v>2021</v>
      </c>
      <c r="G145" s="105" t="s">
        <v>24</v>
      </c>
      <c r="H145" s="105" t="s">
        <v>16</v>
      </c>
      <c r="I145" s="95" t="s">
        <v>128</v>
      </c>
      <c r="J145" s="95" t="s">
        <v>128</v>
      </c>
      <c r="K145" s="95" t="s">
        <v>128</v>
      </c>
    </row>
    <row r="146" spans="1:11" ht="16.5" x14ac:dyDescent="0.5">
      <c r="A146" s="105" t="s">
        <v>616</v>
      </c>
      <c r="B146" s="105" t="s">
        <v>126</v>
      </c>
      <c r="C146" s="105" t="s">
        <v>275</v>
      </c>
      <c r="D146" s="106">
        <v>55200</v>
      </c>
      <c r="E146" s="105" t="s">
        <v>51</v>
      </c>
      <c r="F146" s="95">
        <v>2022</v>
      </c>
      <c r="G146" s="105" t="s">
        <v>24</v>
      </c>
      <c r="H146" s="105" t="s">
        <v>16</v>
      </c>
      <c r="I146" s="95" t="s">
        <v>128</v>
      </c>
      <c r="J146" s="95" t="s">
        <v>128</v>
      </c>
      <c r="K146" s="95" t="s">
        <v>128</v>
      </c>
    </row>
    <row r="147" spans="1:11" ht="16.5" x14ac:dyDescent="0.5">
      <c r="A147" s="105" t="s">
        <v>617</v>
      </c>
      <c r="B147" s="105" t="s">
        <v>126</v>
      </c>
      <c r="C147" s="105" t="s">
        <v>488</v>
      </c>
      <c r="D147" s="106">
        <v>55260</v>
      </c>
      <c r="E147" s="105" t="s">
        <v>51</v>
      </c>
      <c r="F147" s="95">
        <v>2020</v>
      </c>
      <c r="G147" s="105" t="s">
        <v>23</v>
      </c>
      <c r="H147" s="105" t="s">
        <v>16</v>
      </c>
      <c r="I147" s="95" t="s">
        <v>128</v>
      </c>
      <c r="J147" s="95" t="s">
        <v>128</v>
      </c>
      <c r="K147" s="95" t="s">
        <v>128</v>
      </c>
    </row>
    <row r="148" spans="1:11" ht="16.5" x14ac:dyDescent="0.5">
      <c r="A148" s="107" t="s">
        <v>618</v>
      </c>
      <c r="B148" s="107" t="s">
        <v>128</v>
      </c>
      <c r="C148" s="107" t="s">
        <v>276</v>
      </c>
      <c r="D148" s="108">
        <v>55800</v>
      </c>
      <c r="E148" s="107" t="s">
        <v>51</v>
      </c>
      <c r="F148" s="96">
        <v>2012</v>
      </c>
      <c r="G148" s="107" t="s">
        <v>23</v>
      </c>
      <c r="H148" s="107" t="s">
        <v>16</v>
      </c>
      <c r="I148" s="96" t="s">
        <v>126</v>
      </c>
      <c r="J148" s="96" t="s">
        <v>126</v>
      </c>
      <c r="K148" s="96" t="s">
        <v>126</v>
      </c>
    </row>
    <row r="149" spans="1:11" ht="16.5" x14ac:dyDescent="0.5">
      <c r="A149" s="105" t="s">
        <v>619</v>
      </c>
      <c r="B149" s="105" t="s">
        <v>126</v>
      </c>
      <c r="C149" s="105" t="s">
        <v>277</v>
      </c>
      <c r="D149" s="106">
        <v>54450</v>
      </c>
      <c r="E149" s="105" t="s">
        <v>50</v>
      </c>
      <c r="F149" s="95">
        <v>2020</v>
      </c>
      <c r="G149" s="105" t="s">
        <v>23</v>
      </c>
      <c r="H149" s="105" t="s">
        <v>16</v>
      </c>
      <c r="I149" s="95" t="s">
        <v>128</v>
      </c>
      <c r="J149" s="95" t="s">
        <v>128</v>
      </c>
      <c r="K149" s="95" t="s">
        <v>128</v>
      </c>
    </row>
    <row r="150" spans="1:11" ht="16.5" x14ac:dyDescent="0.5">
      <c r="A150" s="105" t="s">
        <v>278</v>
      </c>
      <c r="B150" s="105" t="s">
        <v>126</v>
      </c>
      <c r="C150" s="105" t="s">
        <v>489</v>
      </c>
      <c r="D150" s="106">
        <v>52240</v>
      </c>
      <c r="E150" s="105" t="s">
        <v>47</v>
      </c>
      <c r="F150" s="95">
        <v>2010</v>
      </c>
      <c r="G150" s="105" t="s">
        <v>23</v>
      </c>
      <c r="H150" s="105" t="s">
        <v>16</v>
      </c>
      <c r="I150" s="95" t="s">
        <v>126</v>
      </c>
      <c r="J150" s="95" t="s">
        <v>126</v>
      </c>
      <c r="K150" s="95" t="s">
        <v>128</v>
      </c>
    </row>
    <row r="151" spans="1:11" ht="16.5" x14ac:dyDescent="0.5">
      <c r="A151" s="105" t="s">
        <v>620</v>
      </c>
      <c r="B151" s="105" t="s">
        <v>126</v>
      </c>
      <c r="C151" s="105" t="s">
        <v>279</v>
      </c>
      <c r="D151" s="106">
        <v>88630</v>
      </c>
      <c r="E151" s="105" t="s">
        <v>53</v>
      </c>
      <c r="F151" s="95">
        <v>2013</v>
      </c>
      <c r="G151" s="105" t="s">
        <v>23</v>
      </c>
      <c r="H151" s="105" t="s">
        <v>16</v>
      </c>
      <c r="I151" s="95" t="s">
        <v>128</v>
      </c>
      <c r="J151" s="95" t="s">
        <v>128</v>
      </c>
      <c r="K151" s="95" t="s">
        <v>128</v>
      </c>
    </row>
    <row r="152" spans="1:11" ht="16.5" x14ac:dyDescent="0.5">
      <c r="A152" s="105" t="s">
        <v>621</v>
      </c>
      <c r="B152" s="105" t="s">
        <v>126</v>
      </c>
      <c r="C152" s="105" t="s">
        <v>280</v>
      </c>
      <c r="D152" s="106">
        <v>51230</v>
      </c>
      <c r="E152" s="105" t="s">
        <v>49</v>
      </c>
      <c r="F152" s="95">
        <v>2021</v>
      </c>
      <c r="G152" s="105" t="s">
        <v>24</v>
      </c>
      <c r="H152" s="105" t="s">
        <v>16</v>
      </c>
      <c r="I152" s="95" t="s">
        <v>128</v>
      </c>
      <c r="J152" s="95" t="s">
        <v>128</v>
      </c>
      <c r="K152" s="95" t="s">
        <v>128</v>
      </c>
    </row>
    <row r="153" spans="1:11" ht="16.5" x14ac:dyDescent="0.5">
      <c r="A153" s="105" t="s">
        <v>622</v>
      </c>
      <c r="B153" s="105" t="s">
        <v>126</v>
      </c>
      <c r="C153" s="105" t="s">
        <v>281</v>
      </c>
      <c r="D153" s="106">
        <v>54830</v>
      </c>
      <c r="E153" s="105" t="s">
        <v>50</v>
      </c>
      <c r="F153" s="95">
        <v>2021</v>
      </c>
      <c r="G153" s="105" t="s">
        <v>24</v>
      </c>
      <c r="H153" s="105" t="s">
        <v>16</v>
      </c>
      <c r="I153" s="95" t="s">
        <v>128</v>
      </c>
      <c r="J153" s="95" t="s">
        <v>126</v>
      </c>
      <c r="K153" s="95" t="s">
        <v>128</v>
      </c>
    </row>
    <row r="154" spans="1:11" ht="16.5" x14ac:dyDescent="0.5">
      <c r="A154" s="107" t="s">
        <v>623</v>
      </c>
      <c r="B154" s="107" t="s">
        <v>128</v>
      </c>
      <c r="C154" s="107" t="s">
        <v>282</v>
      </c>
      <c r="D154" s="108">
        <v>88320</v>
      </c>
      <c r="E154" s="107" t="s">
        <v>53</v>
      </c>
      <c r="F154" s="96">
        <v>2020</v>
      </c>
      <c r="G154" s="107" t="s">
        <v>23</v>
      </c>
      <c r="H154" s="107" t="s">
        <v>16</v>
      </c>
      <c r="I154" s="96" t="s">
        <v>128</v>
      </c>
      <c r="J154" s="96" t="s">
        <v>128</v>
      </c>
      <c r="K154" s="96" t="s">
        <v>128</v>
      </c>
    </row>
    <row r="155" spans="1:11" ht="16.5" x14ac:dyDescent="0.5">
      <c r="A155" s="105" t="s">
        <v>624</v>
      </c>
      <c r="B155" s="105" t="s">
        <v>126</v>
      </c>
      <c r="C155" s="105" t="s">
        <v>283</v>
      </c>
      <c r="D155" s="106">
        <v>8300</v>
      </c>
      <c r="E155" s="105" t="s">
        <v>0</v>
      </c>
      <c r="F155" s="95">
        <v>2022</v>
      </c>
      <c r="G155" s="105" t="s">
        <v>24</v>
      </c>
      <c r="H155" s="105" t="s">
        <v>16</v>
      </c>
      <c r="I155" s="95" t="s">
        <v>128</v>
      </c>
      <c r="J155" s="95" t="s">
        <v>128</v>
      </c>
      <c r="K155" s="95" t="s">
        <v>128</v>
      </c>
    </row>
    <row r="156" spans="1:11" ht="16.5" x14ac:dyDescent="0.5">
      <c r="A156" s="105" t="s">
        <v>284</v>
      </c>
      <c r="B156" s="105" t="s">
        <v>126</v>
      </c>
      <c r="C156" s="105" t="s">
        <v>285</v>
      </c>
      <c r="D156" s="106">
        <v>10170</v>
      </c>
      <c r="E156" s="105" t="s">
        <v>45</v>
      </c>
      <c r="F156" s="95">
        <v>2021</v>
      </c>
      <c r="G156" s="105" t="s">
        <v>24</v>
      </c>
      <c r="H156" s="105" t="s">
        <v>16</v>
      </c>
      <c r="I156" s="95" t="s">
        <v>128</v>
      </c>
      <c r="J156" s="95" t="s">
        <v>128</v>
      </c>
      <c r="K156" s="95" t="s">
        <v>128</v>
      </c>
    </row>
    <row r="157" spans="1:11" ht="16.5" x14ac:dyDescent="0.5">
      <c r="A157" s="105" t="s">
        <v>286</v>
      </c>
      <c r="B157" s="105" t="s">
        <v>128</v>
      </c>
      <c r="C157" s="105" t="s">
        <v>287</v>
      </c>
      <c r="D157" s="106">
        <v>54470</v>
      </c>
      <c r="E157" s="105" t="s">
        <v>50</v>
      </c>
      <c r="F157" s="95">
        <v>2012</v>
      </c>
      <c r="G157" s="105" t="s">
        <v>23</v>
      </c>
      <c r="H157" s="105" t="s">
        <v>16</v>
      </c>
      <c r="I157" s="95" t="s">
        <v>126</v>
      </c>
      <c r="J157" s="95" t="s">
        <v>128</v>
      </c>
      <c r="K157" s="95" t="s">
        <v>128</v>
      </c>
    </row>
    <row r="158" spans="1:11" ht="16.5" x14ac:dyDescent="0.5">
      <c r="A158" s="105" t="s">
        <v>288</v>
      </c>
      <c r="B158" s="105" t="s">
        <v>126</v>
      </c>
      <c r="C158" s="105" t="s">
        <v>490</v>
      </c>
      <c r="D158" s="106">
        <v>88270</v>
      </c>
      <c r="E158" s="105" t="s">
        <v>53</v>
      </c>
      <c r="F158" s="95">
        <v>2014</v>
      </c>
      <c r="G158" s="105" t="s">
        <v>23</v>
      </c>
      <c r="H158" s="105" t="s">
        <v>16</v>
      </c>
      <c r="I158" s="95" t="s">
        <v>128</v>
      </c>
      <c r="J158" s="95" t="s">
        <v>128</v>
      </c>
      <c r="K158" s="95" t="s">
        <v>128</v>
      </c>
    </row>
    <row r="159" spans="1:11" ht="16.5" x14ac:dyDescent="0.5">
      <c r="A159" s="105" t="s">
        <v>534</v>
      </c>
      <c r="B159" s="105" t="s">
        <v>126</v>
      </c>
      <c r="C159" s="105" t="s">
        <v>127</v>
      </c>
      <c r="D159" s="106">
        <v>55200</v>
      </c>
      <c r="E159" s="105" t="s">
        <v>51</v>
      </c>
      <c r="F159" s="95">
        <v>2015</v>
      </c>
      <c r="G159" s="105" t="s">
        <v>23</v>
      </c>
      <c r="H159" s="105" t="s">
        <v>16</v>
      </c>
      <c r="I159" s="95" t="s">
        <v>126</v>
      </c>
      <c r="J159" s="95" t="s">
        <v>128</v>
      </c>
      <c r="K159" s="95" t="s">
        <v>126</v>
      </c>
    </row>
    <row r="160" spans="1:11" ht="16.5" x14ac:dyDescent="0.5">
      <c r="A160" s="105" t="s">
        <v>289</v>
      </c>
      <c r="B160" s="105" t="s">
        <v>126</v>
      </c>
      <c r="C160" s="105" t="s">
        <v>290</v>
      </c>
      <c r="D160" s="106">
        <v>88260</v>
      </c>
      <c r="E160" s="105" t="s">
        <v>53</v>
      </c>
      <c r="F160" s="95">
        <v>2017</v>
      </c>
      <c r="G160" s="105" t="s">
        <v>23</v>
      </c>
      <c r="H160" s="105" t="s">
        <v>16</v>
      </c>
      <c r="I160" s="95" t="s">
        <v>128</v>
      </c>
      <c r="J160" s="95" t="s">
        <v>128</v>
      </c>
      <c r="K160" s="95" t="s">
        <v>128</v>
      </c>
    </row>
    <row r="161" spans="1:11" ht="16.5" x14ac:dyDescent="0.5">
      <c r="A161" s="105" t="s">
        <v>291</v>
      </c>
      <c r="B161" s="105" t="s">
        <v>126</v>
      </c>
      <c r="C161" s="105" t="s">
        <v>292</v>
      </c>
      <c r="D161" s="106">
        <v>54490</v>
      </c>
      <c r="E161" s="105" t="s">
        <v>50</v>
      </c>
      <c r="F161" s="95">
        <v>2013</v>
      </c>
      <c r="G161" s="105" t="s">
        <v>23</v>
      </c>
      <c r="H161" s="105" t="s">
        <v>16</v>
      </c>
      <c r="I161" s="95" t="s">
        <v>126</v>
      </c>
      <c r="J161" s="95" t="s">
        <v>126</v>
      </c>
      <c r="K161" s="95" t="s">
        <v>126</v>
      </c>
    </row>
    <row r="162" spans="1:11" ht="16.5" x14ac:dyDescent="0.5">
      <c r="A162" s="105" t="s">
        <v>293</v>
      </c>
      <c r="B162" s="105" t="s">
        <v>126</v>
      </c>
      <c r="C162" s="105" t="s">
        <v>294</v>
      </c>
      <c r="D162" s="106">
        <v>67430</v>
      </c>
      <c r="E162" s="105" t="s">
        <v>46</v>
      </c>
      <c r="F162" s="95">
        <v>2019</v>
      </c>
      <c r="G162" s="105" t="s">
        <v>23</v>
      </c>
      <c r="H162" s="105" t="s">
        <v>16</v>
      </c>
      <c r="I162" s="95" t="s">
        <v>128</v>
      </c>
      <c r="J162" s="95" t="s">
        <v>128</v>
      </c>
      <c r="K162" s="95" t="s">
        <v>128</v>
      </c>
    </row>
    <row r="163" spans="1:11" ht="16.5" x14ac:dyDescent="0.5">
      <c r="A163" s="105" t="s">
        <v>625</v>
      </c>
      <c r="B163" s="105" t="s">
        <v>126</v>
      </c>
      <c r="C163" s="105" t="s">
        <v>295</v>
      </c>
      <c r="D163" s="106">
        <v>51230</v>
      </c>
      <c r="E163" s="105" t="s">
        <v>49</v>
      </c>
      <c r="F163" s="95">
        <v>2018</v>
      </c>
      <c r="G163" s="105" t="s">
        <v>24</v>
      </c>
      <c r="H163" s="105" t="s">
        <v>16</v>
      </c>
      <c r="I163" s="95" t="s">
        <v>128</v>
      </c>
      <c r="J163" s="95" t="s">
        <v>128</v>
      </c>
      <c r="K163" s="95" t="s">
        <v>128</v>
      </c>
    </row>
    <row r="164" spans="1:11" ht="16.5" x14ac:dyDescent="0.5">
      <c r="A164" s="105" t="s">
        <v>626</v>
      </c>
      <c r="B164" s="105" t="s">
        <v>126</v>
      </c>
      <c r="C164" s="105" t="s">
        <v>296</v>
      </c>
      <c r="D164" s="106">
        <v>52300</v>
      </c>
      <c r="E164" s="105" t="s">
        <v>47</v>
      </c>
      <c r="F164" s="95">
        <v>2020</v>
      </c>
      <c r="G164" s="105" t="s">
        <v>24</v>
      </c>
      <c r="H164" s="105" t="s">
        <v>16</v>
      </c>
      <c r="I164" s="95" t="s">
        <v>128</v>
      </c>
      <c r="J164" s="95" t="s">
        <v>128</v>
      </c>
      <c r="K164" s="95" t="s">
        <v>128</v>
      </c>
    </row>
    <row r="165" spans="1:11" ht="16.5" x14ac:dyDescent="0.5">
      <c r="A165" s="105" t="s">
        <v>297</v>
      </c>
      <c r="B165" s="105" t="s">
        <v>126</v>
      </c>
      <c r="C165" s="105" t="s">
        <v>298</v>
      </c>
      <c r="D165" s="106">
        <v>8250</v>
      </c>
      <c r="E165" s="105" t="s">
        <v>0</v>
      </c>
      <c r="F165" s="95">
        <v>2015</v>
      </c>
      <c r="G165" s="105" t="s">
        <v>23</v>
      </c>
      <c r="H165" s="105" t="s">
        <v>16</v>
      </c>
      <c r="I165" s="95" t="s">
        <v>128</v>
      </c>
      <c r="J165" s="95" t="s">
        <v>128</v>
      </c>
      <c r="K165" s="95" t="s">
        <v>128</v>
      </c>
    </row>
    <row r="166" spans="1:11" ht="16.5" x14ac:dyDescent="0.5">
      <c r="A166" s="105" t="s">
        <v>627</v>
      </c>
      <c r="B166" s="105" t="s">
        <v>126</v>
      </c>
      <c r="C166" s="105" t="s">
        <v>299</v>
      </c>
      <c r="D166" s="106">
        <v>88270</v>
      </c>
      <c r="E166" s="105" t="s">
        <v>53</v>
      </c>
      <c r="F166" s="95">
        <v>2018</v>
      </c>
      <c r="G166" s="105" t="s">
        <v>23</v>
      </c>
      <c r="H166" s="105" t="s">
        <v>16</v>
      </c>
      <c r="I166" s="95" t="s">
        <v>128</v>
      </c>
      <c r="J166" s="95" t="s">
        <v>128</v>
      </c>
      <c r="K166" s="95" t="s">
        <v>128</v>
      </c>
    </row>
    <row r="167" spans="1:11" ht="16.5" x14ac:dyDescent="0.5">
      <c r="A167" s="107" t="s">
        <v>628</v>
      </c>
      <c r="B167" s="107" t="s">
        <v>128</v>
      </c>
      <c r="C167" s="107" t="s">
        <v>300</v>
      </c>
      <c r="D167" s="108">
        <v>51270</v>
      </c>
      <c r="E167" s="107" t="s">
        <v>49</v>
      </c>
      <c r="F167" s="96">
        <v>2018</v>
      </c>
      <c r="G167" s="107" t="s">
        <v>23</v>
      </c>
      <c r="H167" s="107" t="s">
        <v>16</v>
      </c>
      <c r="I167" s="96" t="s">
        <v>128</v>
      </c>
      <c r="J167" s="96" t="s">
        <v>128</v>
      </c>
      <c r="K167" s="96" t="s">
        <v>128</v>
      </c>
    </row>
    <row r="168" spans="1:11" ht="16.5" x14ac:dyDescent="0.5">
      <c r="A168" s="105" t="s">
        <v>301</v>
      </c>
      <c r="B168" s="105" t="s">
        <v>126</v>
      </c>
      <c r="C168" s="105" t="s">
        <v>302</v>
      </c>
      <c r="D168" s="106">
        <v>52150</v>
      </c>
      <c r="E168" s="105" t="s">
        <v>47</v>
      </c>
      <c r="F168" s="95">
        <v>2018</v>
      </c>
      <c r="G168" s="105" t="s">
        <v>23</v>
      </c>
      <c r="H168" s="105" t="s">
        <v>16</v>
      </c>
      <c r="I168" s="95" t="s">
        <v>128</v>
      </c>
      <c r="J168" s="95" t="s">
        <v>128</v>
      </c>
      <c r="K168" s="95" t="s">
        <v>128</v>
      </c>
    </row>
    <row r="169" spans="1:11" ht="16.5" x14ac:dyDescent="0.5">
      <c r="A169" s="105" t="s">
        <v>629</v>
      </c>
      <c r="B169" s="105" t="s">
        <v>126</v>
      </c>
      <c r="C169" s="105" t="s">
        <v>491</v>
      </c>
      <c r="D169" s="106">
        <v>88330</v>
      </c>
      <c r="E169" s="105" t="s">
        <v>53</v>
      </c>
      <c r="F169" s="95">
        <v>2017</v>
      </c>
      <c r="G169" s="105" t="s">
        <v>23</v>
      </c>
      <c r="H169" s="105" t="s">
        <v>16</v>
      </c>
      <c r="I169" s="95" t="s">
        <v>128</v>
      </c>
      <c r="J169" s="95" t="s">
        <v>128</v>
      </c>
      <c r="K169" s="95" t="s">
        <v>128</v>
      </c>
    </row>
    <row r="170" spans="1:11" ht="16.5" x14ac:dyDescent="0.5">
      <c r="A170" s="105" t="s">
        <v>630</v>
      </c>
      <c r="B170" s="105" t="s">
        <v>128</v>
      </c>
      <c r="C170" s="105" t="s">
        <v>303</v>
      </c>
      <c r="D170" s="106">
        <v>8310</v>
      </c>
      <c r="E170" s="105" t="s">
        <v>0</v>
      </c>
      <c r="F170" s="95">
        <v>2016</v>
      </c>
      <c r="G170" s="105" t="s">
        <v>23</v>
      </c>
      <c r="H170" s="105" t="s">
        <v>16</v>
      </c>
      <c r="I170" s="95" t="s">
        <v>128</v>
      </c>
      <c r="J170" s="95" t="s">
        <v>128</v>
      </c>
      <c r="K170" s="95" t="s">
        <v>128</v>
      </c>
    </row>
    <row r="171" spans="1:11" ht="16.5" x14ac:dyDescent="0.5">
      <c r="A171" s="105" t="s">
        <v>304</v>
      </c>
      <c r="B171" s="105" t="s">
        <v>126</v>
      </c>
      <c r="C171" s="105" t="s">
        <v>305</v>
      </c>
      <c r="D171" s="106">
        <v>67320</v>
      </c>
      <c r="E171" s="105" t="s">
        <v>46</v>
      </c>
      <c r="F171" s="95">
        <v>2014</v>
      </c>
      <c r="G171" s="105" t="s">
        <v>23</v>
      </c>
      <c r="H171" s="105" t="s">
        <v>16</v>
      </c>
      <c r="I171" s="95" t="s">
        <v>128</v>
      </c>
      <c r="J171" s="95" t="s">
        <v>126</v>
      </c>
      <c r="K171" s="95" t="s">
        <v>128</v>
      </c>
    </row>
    <row r="172" spans="1:11" s="111" customFormat="1" ht="16.5" x14ac:dyDescent="0.5">
      <c r="A172" s="105" t="s">
        <v>306</v>
      </c>
      <c r="B172" s="105" t="s">
        <v>128</v>
      </c>
      <c r="C172" s="105" t="s">
        <v>307</v>
      </c>
      <c r="D172" s="106">
        <v>88700</v>
      </c>
      <c r="E172" s="105" t="s">
        <v>53</v>
      </c>
      <c r="F172" s="95">
        <v>2018</v>
      </c>
      <c r="G172" s="105" t="s">
        <v>23</v>
      </c>
      <c r="H172" s="105" t="s">
        <v>16</v>
      </c>
      <c r="I172" s="95" t="s">
        <v>128</v>
      </c>
      <c r="J172" s="95" t="s">
        <v>128</v>
      </c>
      <c r="K172" s="95" t="s">
        <v>128</v>
      </c>
    </row>
    <row r="173" spans="1:11" ht="16.5" x14ac:dyDescent="0.5">
      <c r="A173" s="105" t="s">
        <v>308</v>
      </c>
      <c r="B173" s="105" t="s">
        <v>126</v>
      </c>
      <c r="C173" s="105" t="s">
        <v>309</v>
      </c>
      <c r="D173" s="106">
        <v>54540</v>
      </c>
      <c r="E173" s="105" t="s">
        <v>50</v>
      </c>
      <c r="F173" s="95">
        <v>2013</v>
      </c>
      <c r="G173" s="105" t="s">
        <v>23</v>
      </c>
      <c r="H173" s="105" t="s">
        <v>16</v>
      </c>
      <c r="I173" s="95" t="s">
        <v>128</v>
      </c>
      <c r="J173" s="95" t="s">
        <v>128</v>
      </c>
      <c r="K173" s="95" t="s">
        <v>128</v>
      </c>
    </row>
    <row r="174" spans="1:11" s="111" customFormat="1" ht="16.5" x14ac:dyDescent="0.5">
      <c r="A174" s="105" t="s">
        <v>631</v>
      </c>
      <c r="B174" s="105" t="s">
        <v>126</v>
      </c>
      <c r="C174" s="105" t="s">
        <v>310</v>
      </c>
      <c r="D174" s="106">
        <v>57340</v>
      </c>
      <c r="E174" s="105" t="s">
        <v>52</v>
      </c>
      <c r="F174" s="95">
        <v>2021</v>
      </c>
      <c r="G174" s="105" t="s">
        <v>24</v>
      </c>
      <c r="H174" s="105" t="s">
        <v>16</v>
      </c>
      <c r="I174" s="95" t="s">
        <v>128</v>
      </c>
      <c r="J174" s="95" t="s">
        <v>128</v>
      </c>
      <c r="K174" s="95" t="s">
        <v>128</v>
      </c>
    </row>
    <row r="175" spans="1:11" s="111" customFormat="1" ht="16.5" x14ac:dyDescent="0.5">
      <c r="A175" s="105" t="s">
        <v>632</v>
      </c>
      <c r="B175" s="105" t="s">
        <v>126</v>
      </c>
      <c r="C175" s="105" t="s">
        <v>311</v>
      </c>
      <c r="D175" s="106">
        <v>52200</v>
      </c>
      <c r="E175" s="105" t="s">
        <v>47</v>
      </c>
      <c r="F175" s="95">
        <v>2021</v>
      </c>
      <c r="G175" s="105" t="s">
        <v>24</v>
      </c>
      <c r="H175" s="105" t="s">
        <v>16</v>
      </c>
      <c r="I175" s="95" t="s">
        <v>128</v>
      </c>
      <c r="J175" s="95" t="s">
        <v>128</v>
      </c>
      <c r="K175" s="95" t="s">
        <v>128</v>
      </c>
    </row>
    <row r="176" spans="1:11" s="111" customFormat="1" ht="16.5" x14ac:dyDescent="0.5">
      <c r="A176" s="105" t="s">
        <v>633</v>
      </c>
      <c r="B176" s="105" t="s">
        <v>126</v>
      </c>
      <c r="C176" s="105" t="s">
        <v>312</v>
      </c>
      <c r="D176" s="106">
        <v>57660</v>
      </c>
      <c r="E176" s="105" t="s">
        <v>52</v>
      </c>
      <c r="F176" s="95">
        <v>2023</v>
      </c>
      <c r="G176" s="105" t="s">
        <v>24</v>
      </c>
      <c r="H176" s="105" t="s">
        <v>16</v>
      </c>
      <c r="I176" s="95" t="s">
        <v>128</v>
      </c>
      <c r="J176" s="95" t="s">
        <v>128</v>
      </c>
      <c r="K176" s="95" t="s">
        <v>128</v>
      </c>
    </row>
    <row r="177" spans="1:11" s="111" customFormat="1" ht="16.5" x14ac:dyDescent="0.5">
      <c r="A177" s="105" t="s">
        <v>634</v>
      </c>
      <c r="B177" s="105" t="s">
        <v>126</v>
      </c>
      <c r="C177" s="105" t="s">
        <v>492</v>
      </c>
      <c r="D177" s="106">
        <v>51420</v>
      </c>
      <c r="E177" s="105" t="s">
        <v>49</v>
      </c>
      <c r="F177" s="95">
        <v>2023</v>
      </c>
      <c r="G177" s="105" t="s">
        <v>24</v>
      </c>
      <c r="H177" s="105" t="s">
        <v>16</v>
      </c>
      <c r="I177" s="95" t="s">
        <v>128</v>
      </c>
      <c r="J177" s="95" t="s">
        <v>128</v>
      </c>
      <c r="K177" s="95" t="s">
        <v>128</v>
      </c>
    </row>
    <row r="178" spans="1:11" s="111" customFormat="1" ht="16.5" x14ac:dyDescent="0.5">
      <c r="A178" s="105" t="s">
        <v>635</v>
      </c>
      <c r="B178" s="105" t="s">
        <v>126</v>
      </c>
      <c r="C178" s="105" t="s">
        <v>240</v>
      </c>
      <c r="D178" s="106">
        <v>57380</v>
      </c>
      <c r="E178" s="105" t="s">
        <v>52</v>
      </c>
      <c r="F178" s="95">
        <v>2022</v>
      </c>
      <c r="G178" s="105" t="s">
        <v>24</v>
      </c>
      <c r="H178" s="105" t="s">
        <v>16</v>
      </c>
      <c r="I178" s="95" t="s">
        <v>128</v>
      </c>
      <c r="J178" s="95" t="s">
        <v>128</v>
      </c>
      <c r="K178" s="95" t="s">
        <v>128</v>
      </c>
    </row>
    <row r="179" spans="1:11" s="111" customFormat="1" ht="16.5" x14ac:dyDescent="0.5">
      <c r="A179" s="105" t="s">
        <v>636</v>
      </c>
      <c r="B179" s="105" t="s">
        <v>126</v>
      </c>
      <c r="C179" s="105" t="s">
        <v>313</v>
      </c>
      <c r="D179" s="106">
        <v>10600</v>
      </c>
      <c r="E179" s="105" t="s">
        <v>45</v>
      </c>
      <c r="F179" s="95">
        <v>2017</v>
      </c>
      <c r="G179" s="105" t="s">
        <v>24</v>
      </c>
      <c r="H179" s="105" t="s">
        <v>16</v>
      </c>
      <c r="I179" s="95" t="s">
        <v>128</v>
      </c>
      <c r="J179" s="95" t="s">
        <v>128</v>
      </c>
      <c r="K179" s="95" t="s">
        <v>128</v>
      </c>
    </row>
    <row r="180" spans="1:11" s="111" customFormat="1" ht="16.5" x14ac:dyDescent="0.5">
      <c r="A180" s="107" t="s">
        <v>637</v>
      </c>
      <c r="B180" s="107" t="s">
        <v>128</v>
      </c>
      <c r="C180" s="107" t="s">
        <v>285</v>
      </c>
      <c r="D180" s="108">
        <v>10170</v>
      </c>
      <c r="E180" s="107" t="s">
        <v>45</v>
      </c>
      <c r="F180" s="96">
        <v>2021</v>
      </c>
      <c r="G180" s="107" t="s">
        <v>24</v>
      </c>
      <c r="H180" s="107" t="s">
        <v>16</v>
      </c>
      <c r="I180" s="96" t="s">
        <v>128</v>
      </c>
      <c r="J180" s="96" t="s">
        <v>128</v>
      </c>
      <c r="K180" s="96" t="s">
        <v>128</v>
      </c>
    </row>
    <row r="181" spans="1:11" ht="16.5" x14ac:dyDescent="0.5">
      <c r="A181" s="105" t="s">
        <v>638</v>
      </c>
      <c r="B181" s="105" t="s">
        <v>126</v>
      </c>
      <c r="C181" s="105" t="s">
        <v>314</v>
      </c>
      <c r="D181" s="106">
        <v>10150</v>
      </c>
      <c r="E181" s="105" t="s">
        <v>45</v>
      </c>
      <c r="F181" s="95">
        <v>2023</v>
      </c>
      <c r="G181" s="105" t="s">
        <v>24</v>
      </c>
      <c r="H181" s="105" t="s">
        <v>16</v>
      </c>
      <c r="I181" s="95" t="s">
        <v>128</v>
      </c>
      <c r="J181" s="95" t="s">
        <v>128</v>
      </c>
      <c r="K181" s="95" t="s">
        <v>128</v>
      </c>
    </row>
    <row r="182" spans="1:11" s="111" customFormat="1" ht="16.5" x14ac:dyDescent="0.5">
      <c r="A182" s="105" t="s">
        <v>639</v>
      </c>
      <c r="B182" s="105" t="s">
        <v>126</v>
      </c>
      <c r="C182" s="105" t="s">
        <v>493</v>
      </c>
      <c r="D182" s="106">
        <v>10400</v>
      </c>
      <c r="E182" s="105" t="s">
        <v>45</v>
      </c>
      <c r="F182" s="95">
        <v>2023</v>
      </c>
      <c r="G182" s="105" t="s">
        <v>24</v>
      </c>
      <c r="H182" s="105" t="s">
        <v>26</v>
      </c>
      <c r="I182" s="95" t="s">
        <v>128</v>
      </c>
      <c r="J182" s="95" t="s">
        <v>128</v>
      </c>
      <c r="K182" s="95" t="s">
        <v>128</v>
      </c>
    </row>
    <row r="183" spans="1:11" s="111" customFormat="1" ht="16.5" x14ac:dyDescent="0.5">
      <c r="A183" s="105" t="s">
        <v>640</v>
      </c>
      <c r="B183" s="105" t="s">
        <v>128</v>
      </c>
      <c r="C183" s="105" t="s">
        <v>315</v>
      </c>
      <c r="D183" s="106">
        <v>10600</v>
      </c>
      <c r="E183" s="105" t="s">
        <v>45</v>
      </c>
      <c r="F183" s="95">
        <v>2019</v>
      </c>
      <c r="G183" s="105" t="s">
        <v>24</v>
      </c>
      <c r="H183" s="105" t="s">
        <v>16</v>
      </c>
      <c r="I183" s="95" t="s">
        <v>128</v>
      </c>
      <c r="J183" s="95" t="s">
        <v>128</v>
      </c>
      <c r="K183" s="95" t="s">
        <v>128</v>
      </c>
    </row>
    <row r="184" spans="1:11" ht="16.5" x14ac:dyDescent="0.5">
      <c r="A184" s="105" t="s">
        <v>641</v>
      </c>
      <c r="B184" s="105" t="s">
        <v>126</v>
      </c>
      <c r="C184" s="105" t="s">
        <v>494</v>
      </c>
      <c r="D184" s="106">
        <v>51270</v>
      </c>
      <c r="E184" s="105" t="s">
        <v>49</v>
      </c>
      <c r="F184" s="95">
        <v>2019</v>
      </c>
      <c r="G184" s="105" t="s">
        <v>23</v>
      </c>
      <c r="H184" s="105" t="s">
        <v>16</v>
      </c>
      <c r="I184" s="95" t="s">
        <v>128</v>
      </c>
      <c r="J184" s="95" t="s">
        <v>128</v>
      </c>
      <c r="K184" s="95" t="s">
        <v>128</v>
      </c>
    </row>
    <row r="185" spans="1:11" s="111" customFormat="1" ht="16.5" x14ac:dyDescent="0.5">
      <c r="A185" s="105" t="s">
        <v>642</v>
      </c>
      <c r="B185" s="105" t="s">
        <v>126</v>
      </c>
      <c r="C185" s="105" t="s">
        <v>316</v>
      </c>
      <c r="D185" s="106">
        <v>10280</v>
      </c>
      <c r="E185" s="105" t="s">
        <v>45</v>
      </c>
      <c r="F185" s="95">
        <v>2021</v>
      </c>
      <c r="G185" s="105" t="s">
        <v>24</v>
      </c>
      <c r="H185" s="105" t="s">
        <v>16</v>
      </c>
      <c r="I185" s="95" t="s">
        <v>128</v>
      </c>
      <c r="J185" s="95" t="s">
        <v>128</v>
      </c>
      <c r="K185" s="95" t="s">
        <v>128</v>
      </c>
    </row>
    <row r="186" spans="1:11" s="111" customFormat="1" ht="16.5" x14ac:dyDescent="0.5">
      <c r="A186" s="105" t="s">
        <v>643</v>
      </c>
      <c r="B186" s="105" t="s">
        <v>126</v>
      </c>
      <c r="C186" s="105" t="s">
        <v>317</v>
      </c>
      <c r="D186" s="106">
        <v>88270</v>
      </c>
      <c r="E186" s="105" t="s">
        <v>53</v>
      </c>
      <c r="F186" s="95">
        <v>2020</v>
      </c>
      <c r="G186" s="105" t="s">
        <v>23</v>
      </c>
      <c r="H186" s="105" t="s">
        <v>16</v>
      </c>
      <c r="I186" s="95" t="s">
        <v>128</v>
      </c>
      <c r="J186" s="95" t="s">
        <v>128</v>
      </c>
      <c r="K186" s="95" t="s">
        <v>128</v>
      </c>
    </row>
    <row r="187" spans="1:11" s="111" customFormat="1" ht="16.5" x14ac:dyDescent="0.5">
      <c r="A187" s="105" t="s">
        <v>644</v>
      </c>
      <c r="B187" s="105" t="s">
        <v>126</v>
      </c>
      <c r="C187" s="105" t="s">
        <v>318</v>
      </c>
      <c r="D187" s="106">
        <v>8300</v>
      </c>
      <c r="E187" s="105" t="s">
        <v>0</v>
      </c>
      <c r="F187" s="95">
        <v>2023</v>
      </c>
      <c r="G187" s="105" t="s">
        <v>24</v>
      </c>
      <c r="H187" s="105" t="s">
        <v>16</v>
      </c>
      <c r="I187" s="95" t="s">
        <v>128</v>
      </c>
      <c r="J187" s="95" t="s">
        <v>126</v>
      </c>
      <c r="K187" s="95" t="s">
        <v>128</v>
      </c>
    </row>
    <row r="188" spans="1:11" s="111" customFormat="1" ht="16.5" x14ac:dyDescent="0.5">
      <c r="A188" s="105" t="s">
        <v>645</v>
      </c>
      <c r="B188" s="105" t="s">
        <v>126</v>
      </c>
      <c r="C188" s="105" t="s">
        <v>319</v>
      </c>
      <c r="D188" s="106">
        <v>67140</v>
      </c>
      <c r="E188" s="105" t="s">
        <v>46</v>
      </c>
      <c r="F188" s="95">
        <v>2022</v>
      </c>
      <c r="G188" s="105" t="s">
        <v>24</v>
      </c>
      <c r="H188" s="105" t="s">
        <v>26</v>
      </c>
      <c r="I188" s="95" t="s">
        <v>128</v>
      </c>
      <c r="J188" s="95" t="s">
        <v>128</v>
      </c>
      <c r="K188" s="95" t="s">
        <v>128</v>
      </c>
    </row>
    <row r="189" spans="1:11" s="111" customFormat="1" ht="16.5" x14ac:dyDescent="0.5">
      <c r="A189" s="105" t="s">
        <v>646</v>
      </c>
      <c r="B189" s="105" t="s">
        <v>126</v>
      </c>
      <c r="C189" s="105" t="s">
        <v>495</v>
      </c>
      <c r="D189" s="106">
        <v>54190</v>
      </c>
      <c r="E189" s="105" t="s">
        <v>50</v>
      </c>
      <c r="F189" s="95">
        <v>2021</v>
      </c>
      <c r="G189" s="105" t="s">
        <v>24</v>
      </c>
      <c r="H189" s="105" t="s">
        <v>16</v>
      </c>
      <c r="I189" s="95" t="s">
        <v>128</v>
      </c>
      <c r="J189" s="95" t="s">
        <v>128</v>
      </c>
      <c r="K189" s="95" t="s">
        <v>126</v>
      </c>
    </row>
    <row r="190" spans="1:11" s="111" customFormat="1" ht="16.5" x14ac:dyDescent="0.5">
      <c r="A190" s="105" t="s">
        <v>647</v>
      </c>
      <c r="B190" s="105" t="s">
        <v>126</v>
      </c>
      <c r="C190" s="105" t="s">
        <v>320</v>
      </c>
      <c r="D190" s="106">
        <v>8310</v>
      </c>
      <c r="E190" s="105" t="s">
        <v>0</v>
      </c>
      <c r="F190" s="95">
        <v>2022</v>
      </c>
      <c r="G190" s="105" t="s">
        <v>24</v>
      </c>
      <c r="H190" s="105" t="s">
        <v>16</v>
      </c>
      <c r="I190" s="95" t="s">
        <v>128</v>
      </c>
      <c r="J190" s="95" t="s">
        <v>128</v>
      </c>
      <c r="K190" s="95" t="s">
        <v>128</v>
      </c>
    </row>
    <row r="191" spans="1:11" s="111" customFormat="1" ht="16.5" x14ac:dyDescent="0.5">
      <c r="A191" s="105" t="s">
        <v>648</v>
      </c>
      <c r="B191" s="105" t="s">
        <v>126</v>
      </c>
      <c r="C191" s="105" t="s">
        <v>321</v>
      </c>
      <c r="D191" s="106">
        <v>8400</v>
      </c>
      <c r="E191" s="105" t="s">
        <v>0</v>
      </c>
      <c r="F191" s="95">
        <v>2023</v>
      </c>
      <c r="G191" s="105" t="s">
        <v>24</v>
      </c>
      <c r="H191" s="105" t="s">
        <v>16</v>
      </c>
      <c r="I191" s="95" t="s">
        <v>128</v>
      </c>
      <c r="J191" s="95" t="s">
        <v>128</v>
      </c>
      <c r="K191" s="95" t="s">
        <v>128</v>
      </c>
    </row>
    <row r="192" spans="1:11" s="111" customFormat="1" ht="16.5" x14ac:dyDescent="0.5">
      <c r="A192" s="105" t="s">
        <v>649</v>
      </c>
      <c r="B192" s="105" t="s">
        <v>126</v>
      </c>
      <c r="C192" s="105" t="s">
        <v>287</v>
      </c>
      <c r="D192" s="106">
        <v>54470</v>
      </c>
      <c r="E192" s="105" t="s">
        <v>50</v>
      </c>
      <c r="F192" s="95">
        <v>2021</v>
      </c>
      <c r="G192" s="105" t="s">
        <v>24</v>
      </c>
      <c r="H192" s="105" t="s">
        <v>16</v>
      </c>
      <c r="I192" s="95" t="s">
        <v>128</v>
      </c>
      <c r="J192" s="95" t="s">
        <v>128</v>
      </c>
      <c r="K192" s="95" t="s">
        <v>128</v>
      </c>
    </row>
    <row r="193" spans="1:11" s="111" customFormat="1" ht="16.5" x14ac:dyDescent="0.5">
      <c r="A193" s="105" t="s">
        <v>650</v>
      </c>
      <c r="B193" s="105" t="s">
        <v>128</v>
      </c>
      <c r="C193" s="105" t="s">
        <v>322</v>
      </c>
      <c r="D193" s="106">
        <v>88500</v>
      </c>
      <c r="E193" s="105" t="s">
        <v>53</v>
      </c>
      <c r="F193" s="95">
        <v>2019</v>
      </c>
      <c r="G193" s="105" t="s">
        <v>23</v>
      </c>
      <c r="H193" s="105" t="s">
        <v>16</v>
      </c>
      <c r="I193" s="95" t="s">
        <v>128</v>
      </c>
      <c r="J193" s="95" t="s">
        <v>126</v>
      </c>
      <c r="K193" s="95" t="s">
        <v>128</v>
      </c>
    </row>
    <row r="194" spans="1:11" ht="16.5" x14ac:dyDescent="0.5">
      <c r="A194" s="107" t="s">
        <v>651</v>
      </c>
      <c r="B194" s="107" t="s">
        <v>128</v>
      </c>
      <c r="C194" s="107" t="s">
        <v>496</v>
      </c>
      <c r="D194" s="108">
        <v>10120</v>
      </c>
      <c r="E194" s="107" t="s">
        <v>45</v>
      </c>
      <c r="F194" s="96">
        <v>2020</v>
      </c>
      <c r="G194" s="107" t="s">
        <v>24</v>
      </c>
      <c r="H194" s="107" t="s">
        <v>16</v>
      </c>
      <c r="I194" s="96" t="s">
        <v>128</v>
      </c>
      <c r="J194" s="96" t="s">
        <v>128</v>
      </c>
      <c r="K194" s="96" t="s">
        <v>128</v>
      </c>
    </row>
    <row r="195" spans="1:11" ht="16.5" x14ac:dyDescent="0.5">
      <c r="A195" s="105" t="s">
        <v>652</v>
      </c>
      <c r="B195" s="105" t="s">
        <v>126</v>
      </c>
      <c r="C195" s="105" t="s">
        <v>497</v>
      </c>
      <c r="D195" s="106">
        <v>8290</v>
      </c>
      <c r="E195" s="105" t="s">
        <v>0</v>
      </c>
      <c r="F195" s="95">
        <v>2022</v>
      </c>
      <c r="G195" s="105" t="s">
        <v>24</v>
      </c>
      <c r="H195" s="105" t="s">
        <v>16</v>
      </c>
      <c r="I195" s="95" t="s">
        <v>128</v>
      </c>
      <c r="J195" s="95" t="s">
        <v>128</v>
      </c>
      <c r="K195" s="95" t="s">
        <v>128</v>
      </c>
    </row>
    <row r="196" spans="1:11" s="111" customFormat="1" ht="16.5" x14ac:dyDescent="0.5">
      <c r="A196" s="105" t="s">
        <v>653</v>
      </c>
      <c r="B196" s="105" t="s">
        <v>126</v>
      </c>
      <c r="C196" s="105" t="s">
        <v>323</v>
      </c>
      <c r="D196" s="106">
        <v>8220</v>
      </c>
      <c r="E196" s="105" t="s">
        <v>0</v>
      </c>
      <c r="F196" s="95">
        <v>2020</v>
      </c>
      <c r="G196" s="105" t="s">
        <v>23</v>
      </c>
      <c r="H196" s="105" t="s">
        <v>16</v>
      </c>
      <c r="I196" s="95" t="s">
        <v>128</v>
      </c>
      <c r="J196" s="95" t="s">
        <v>128</v>
      </c>
      <c r="K196" s="95" t="s">
        <v>128</v>
      </c>
    </row>
    <row r="197" spans="1:11" s="111" customFormat="1" ht="16.5" x14ac:dyDescent="0.5">
      <c r="A197" s="105" t="s">
        <v>654</v>
      </c>
      <c r="B197" s="105" t="s">
        <v>128</v>
      </c>
      <c r="C197" s="105" t="s">
        <v>498</v>
      </c>
      <c r="D197" s="106" t="s">
        <v>324</v>
      </c>
      <c r="E197" s="105" t="s">
        <v>50</v>
      </c>
      <c r="F197" s="95">
        <v>2020</v>
      </c>
      <c r="G197" s="105" t="s">
        <v>23</v>
      </c>
      <c r="H197" s="105" t="s">
        <v>16</v>
      </c>
      <c r="I197" s="95" t="e">
        <v>#N/A</v>
      </c>
      <c r="J197" s="95" t="e">
        <v>#N/A</v>
      </c>
      <c r="K197" s="95" t="e">
        <v>#N/A</v>
      </c>
    </row>
    <row r="198" spans="1:11" ht="16.5" x14ac:dyDescent="0.5">
      <c r="A198" s="105" t="s">
        <v>655</v>
      </c>
      <c r="B198" s="105" t="s">
        <v>126</v>
      </c>
      <c r="C198" s="105" t="s">
        <v>325</v>
      </c>
      <c r="D198" s="106">
        <v>51230</v>
      </c>
      <c r="E198" s="105" t="s">
        <v>49</v>
      </c>
      <c r="F198" s="95">
        <v>2021</v>
      </c>
      <c r="G198" s="105" t="s">
        <v>24</v>
      </c>
      <c r="H198" s="105" t="s">
        <v>16</v>
      </c>
      <c r="I198" s="95" t="s">
        <v>128</v>
      </c>
      <c r="J198" s="95" t="s">
        <v>128</v>
      </c>
      <c r="K198" s="95" t="s">
        <v>128</v>
      </c>
    </row>
    <row r="199" spans="1:11" s="111" customFormat="1" ht="16.5" x14ac:dyDescent="0.5">
      <c r="A199" s="105" t="s">
        <v>656</v>
      </c>
      <c r="B199" s="105" t="s">
        <v>126</v>
      </c>
      <c r="C199" s="105" t="s">
        <v>228</v>
      </c>
      <c r="D199" s="106">
        <v>88270</v>
      </c>
      <c r="E199" s="105" t="s">
        <v>53</v>
      </c>
      <c r="F199" s="95">
        <v>2019</v>
      </c>
      <c r="G199" s="105" t="s">
        <v>23</v>
      </c>
      <c r="H199" s="105" t="s">
        <v>16</v>
      </c>
      <c r="I199" s="95" t="s">
        <v>128</v>
      </c>
      <c r="J199" s="95" t="s">
        <v>128</v>
      </c>
      <c r="K199" s="95" t="s">
        <v>128</v>
      </c>
    </row>
    <row r="200" spans="1:11" s="111" customFormat="1" ht="16.5" x14ac:dyDescent="0.5">
      <c r="A200" s="105" t="s">
        <v>657</v>
      </c>
      <c r="B200" s="105" t="s">
        <v>126</v>
      </c>
      <c r="C200" s="105" t="s">
        <v>326</v>
      </c>
      <c r="D200" s="106">
        <v>54330</v>
      </c>
      <c r="E200" s="105" t="s">
        <v>50</v>
      </c>
      <c r="F200" s="95">
        <v>2021</v>
      </c>
      <c r="G200" s="105" t="s">
        <v>23</v>
      </c>
      <c r="H200" s="105" t="s">
        <v>16</v>
      </c>
      <c r="I200" s="95" t="s">
        <v>128</v>
      </c>
      <c r="J200" s="95" t="s">
        <v>128</v>
      </c>
      <c r="K200" s="95" t="s">
        <v>128</v>
      </c>
    </row>
    <row r="201" spans="1:11" s="111" customFormat="1" ht="16.5" x14ac:dyDescent="0.5">
      <c r="A201" s="105" t="s">
        <v>658</v>
      </c>
      <c r="B201" s="105" t="s">
        <v>126</v>
      </c>
      <c r="C201" s="105" t="s">
        <v>499</v>
      </c>
      <c r="D201" s="106">
        <v>88260</v>
      </c>
      <c r="E201" s="105" t="s">
        <v>53</v>
      </c>
      <c r="F201" s="95">
        <v>2019</v>
      </c>
      <c r="G201" s="105" t="s">
        <v>23</v>
      </c>
      <c r="H201" s="105" t="s">
        <v>16</v>
      </c>
      <c r="I201" s="95" t="s">
        <v>128</v>
      </c>
      <c r="J201" s="95" t="s">
        <v>128</v>
      </c>
      <c r="K201" s="95" t="s">
        <v>128</v>
      </c>
    </row>
    <row r="202" spans="1:11" s="111" customFormat="1" ht="16.5" x14ac:dyDescent="0.5">
      <c r="A202" s="105" t="s">
        <v>659</v>
      </c>
      <c r="B202" s="105" t="s">
        <v>126</v>
      </c>
      <c r="C202" s="105" t="s">
        <v>327</v>
      </c>
      <c r="D202" s="106">
        <v>55260</v>
      </c>
      <c r="E202" s="105" t="s">
        <v>51</v>
      </c>
      <c r="F202" s="95">
        <v>2019</v>
      </c>
      <c r="G202" s="105" t="s">
        <v>23</v>
      </c>
      <c r="H202" s="105" t="s">
        <v>16</v>
      </c>
      <c r="I202" s="95" t="s">
        <v>128</v>
      </c>
      <c r="J202" s="95" t="s">
        <v>128</v>
      </c>
      <c r="K202" s="95" t="s">
        <v>128</v>
      </c>
    </row>
    <row r="203" spans="1:11" s="111" customFormat="1" ht="16.5" x14ac:dyDescent="0.5">
      <c r="A203" s="105" t="s">
        <v>660</v>
      </c>
      <c r="B203" s="105" t="s">
        <v>126</v>
      </c>
      <c r="C203" s="105" t="s">
        <v>328</v>
      </c>
      <c r="D203" s="106">
        <v>10190</v>
      </c>
      <c r="E203" s="105" t="s">
        <v>45</v>
      </c>
      <c r="F203" s="95">
        <v>2021</v>
      </c>
      <c r="G203" s="105" t="s">
        <v>24</v>
      </c>
      <c r="H203" s="105" t="s">
        <v>16</v>
      </c>
      <c r="I203" s="95" t="s">
        <v>126</v>
      </c>
      <c r="J203" s="95" t="s">
        <v>126</v>
      </c>
      <c r="K203" s="95" t="s">
        <v>126</v>
      </c>
    </row>
    <row r="204" spans="1:11" s="111" customFormat="1" ht="16.5" x14ac:dyDescent="0.5">
      <c r="A204" s="105" t="s">
        <v>661</v>
      </c>
      <c r="B204" s="105" t="s">
        <v>126</v>
      </c>
      <c r="C204" s="105" t="s">
        <v>329</v>
      </c>
      <c r="D204" s="106">
        <v>51230</v>
      </c>
      <c r="E204" s="105" t="s">
        <v>49</v>
      </c>
      <c r="F204" s="95">
        <v>2021</v>
      </c>
      <c r="G204" s="105" t="s">
        <v>24</v>
      </c>
      <c r="H204" s="105" t="s">
        <v>16</v>
      </c>
      <c r="I204" s="95" t="s">
        <v>128</v>
      </c>
      <c r="J204" s="95" t="s">
        <v>128</v>
      </c>
      <c r="K204" s="95" t="s">
        <v>128</v>
      </c>
    </row>
    <row r="205" spans="1:11" s="111" customFormat="1" ht="16.5" x14ac:dyDescent="0.5">
      <c r="A205" s="105" t="s">
        <v>662</v>
      </c>
      <c r="B205" s="105" t="s">
        <v>126</v>
      </c>
      <c r="C205" s="105" t="s">
        <v>500</v>
      </c>
      <c r="D205" s="106">
        <v>55000</v>
      </c>
      <c r="E205" s="105" t="s">
        <v>51</v>
      </c>
      <c r="F205" s="95">
        <v>2022</v>
      </c>
      <c r="G205" s="105" t="s">
        <v>24</v>
      </c>
      <c r="H205" s="105" t="s">
        <v>16</v>
      </c>
      <c r="I205" s="95" t="s">
        <v>128</v>
      </c>
      <c r="J205" s="95" t="s">
        <v>126</v>
      </c>
      <c r="K205" s="95" t="s">
        <v>128</v>
      </c>
    </row>
    <row r="206" spans="1:11" s="111" customFormat="1" ht="16.5" x14ac:dyDescent="0.5">
      <c r="A206" s="105" t="s">
        <v>663</v>
      </c>
      <c r="B206" s="105" t="s">
        <v>126</v>
      </c>
      <c r="C206" s="105" t="s">
        <v>501</v>
      </c>
      <c r="D206" s="106">
        <v>55120</v>
      </c>
      <c r="E206" s="105" t="s">
        <v>51</v>
      </c>
      <c r="F206" s="95">
        <v>2021</v>
      </c>
      <c r="G206" s="105" t="s">
        <v>23</v>
      </c>
      <c r="H206" s="105" t="s">
        <v>16</v>
      </c>
      <c r="I206" s="95" t="s">
        <v>128</v>
      </c>
      <c r="J206" s="95" t="s">
        <v>128</v>
      </c>
      <c r="K206" s="95" t="s">
        <v>128</v>
      </c>
    </row>
    <row r="207" spans="1:11" s="111" customFormat="1" ht="16.5" x14ac:dyDescent="0.5">
      <c r="A207" s="105" t="s">
        <v>664</v>
      </c>
      <c r="B207" s="105" t="s">
        <v>126</v>
      </c>
      <c r="C207" s="105" t="s">
        <v>330</v>
      </c>
      <c r="D207" s="106">
        <v>88320</v>
      </c>
      <c r="E207" s="105" t="s">
        <v>53</v>
      </c>
      <c r="F207" s="95">
        <v>2021</v>
      </c>
      <c r="G207" s="105" t="s">
        <v>23</v>
      </c>
      <c r="H207" s="105" t="s">
        <v>16</v>
      </c>
      <c r="I207" s="95" t="s">
        <v>128</v>
      </c>
      <c r="J207" s="95" t="s">
        <v>128</v>
      </c>
      <c r="K207" s="95" t="s">
        <v>128</v>
      </c>
    </row>
    <row r="208" spans="1:11" s="111" customFormat="1" ht="16.5" x14ac:dyDescent="0.5">
      <c r="A208" s="105" t="s">
        <v>665</v>
      </c>
      <c r="B208" s="105" t="s">
        <v>126</v>
      </c>
      <c r="C208" s="105" t="s">
        <v>502</v>
      </c>
      <c r="D208" s="106">
        <v>10350</v>
      </c>
      <c r="E208" s="105" t="s">
        <v>45</v>
      </c>
      <c r="F208" s="95">
        <v>2021</v>
      </c>
      <c r="G208" s="105" t="s">
        <v>24</v>
      </c>
      <c r="H208" s="105" t="s">
        <v>16</v>
      </c>
      <c r="I208" s="95" t="s">
        <v>128</v>
      </c>
      <c r="J208" s="95" t="s">
        <v>128</v>
      </c>
      <c r="K208" s="95" t="s">
        <v>128</v>
      </c>
    </row>
    <row r="209" spans="1:11" s="111" customFormat="1" ht="16.5" x14ac:dyDescent="0.5">
      <c r="A209" s="105" t="s">
        <v>666</v>
      </c>
      <c r="B209" s="105" t="s">
        <v>126</v>
      </c>
      <c r="C209" s="105" t="s">
        <v>331</v>
      </c>
      <c r="D209" s="106">
        <v>8220</v>
      </c>
      <c r="E209" s="105" t="s">
        <v>0</v>
      </c>
      <c r="F209" s="95">
        <v>2021</v>
      </c>
      <c r="G209" s="105" t="s">
        <v>24</v>
      </c>
      <c r="H209" s="105" t="s">
        <v>16</v>
      </c>
      <c r="I209" s="95" t="s">
        <v>128</v>
      </c>
      <c r="J209" s="95" t="s">
        <v>126</v>
      </c>
      <c r="K209" s="95" t="s">
        <v>128</v>
      </c>
    </row>
    <row r="210" spans="1:11" s="111" customFormat="1" ht="16.5" x14ac:dyDescent="0.5">
      <c r="A210" s="105" t="s">
        <v>667</v>
      </c>
      <c r="B210" s="105" t="s">
        <v>126</v>
      </c>
      <c r="C210" s="105" t="s">
        <v>332</v>
      </c>
      <c r="D210" s="106">
        <v>8260</v>
      </c>
      <c r="E210" s="105" t="s">
        <v>0</v>
      </c>
      <c r="F210" s="95">
        <v>2019</v>
      </c>
      <c r="G210" s="105" t="s">
        <v>23</v>
      </c>
      <c r="H210" s="105" t="s">
        <v>16</v>
      </c>
      <c r="I210" s="95" t="s">
        <v>128</v>
      </c>
      <c r="J210" s="95" t="s">
        <v>128</v>
      </c>
      <c r="K210" s="95" t="s">
        <v>128</v>
      </c>
    </row>
    <row r="211" spans="1:11" s="111" customFormat="1" ht="16.5" x14ac:dyDescent="0.5">
      <c r="A211" s="105" t="s">
        <v>668</v>
      </c>
      <c r="B211" s="105" t="s">
        <v>126</v>
      </c>
      <c r="C211" s="105" t="s">
        <v>333</v>
      </c>
      <c r="D211" s="106">
        <v>51510</v>
      </c>
      <c r="E211" s="105" t="s">
        <v>49</v>
      </c>
      <c r="F211" s="95">
        <v>2022</v>
      </c>
      <c r="G211" s="105" t="s">
        <v>24</v>
      </c>
      <c r="H211" s="105" t="s">
        <v>16</v>
      </c>
      <c r="I211" s="95" t="s">
        <v>128</v>
      </c>
      <c r="J211" s="95" t="s">
        <v>128</v>
      </c>
      <c r="K211" s="95" t="s">
        <v>128</v>
      </c>
    </row>
    <row r="212" spans="1:11" s="111" customFormat="1" ht="16.5" x14ac:dyDescent="0.5">
      <c r="A212" s="105" t="s">
        <v>669</v>
      </c>
      <c r="B212" s="105" t="s">
        <v>126</v>
      </c>
      <c r="C212" s="105" t="s">
        <v>334</v>
      </c>
      <c r="D212" s="106">
        <v>8290</v>
      </c>
      <c r="E212" s="105" t="s">
        <v>0</v>
      </c>
      <c r="F212" s="95">
        <v>2019</v>
      </c>
      <c r="G212" s="105" t="s">
        <v>23</v>
      </c>
      <c r="H212" s="105" t="s">
        <v>16</v>
      </c>
      <c r="I212" s="95" t="s">
        <v>128</v>
      </c>
      <c r="J212" s="95" t="s">
        <v>128</v>
      </c>
      <c r="K212" s="95" t="s">
        <v>128</v>
      </c>
    </row>
    <row r="213" spans="1:11" s="111" customFormat="1" ht="16.5" x14ac:dyDescent="0.5">
      <c r="A213" s="105" t="s">
        <v>670</v>
      </c>
      <c r="B213" s="105" t="s">
        <v>126</v>
      </c>
      <c r="C213" s="105" t="s">
        <v>503</v>
      </c>
      <c r="D213" s="106">
        <v>8300</v>
      </c>
      <c r="E213" s="105" t="s">
        <v>0</v>
      </c>
      <c r="F213" s="95">
        <v>2022</v>
      </c>
      <c r="G213" s="105" t="s">
        <v>24</v>
      </c>
      <c r="H213" s="105" t="s">
        <v>16</v>
      </c>
      <c r="I213" s="95" t="s">
        <v>128</v>
      </c>
      <c r="J213" s="95" t="s">
        <v>128</v>
      </c>
      <c r="K213" s="95" t="s">
        <v>128</v>
      </c>
    </row>
    <row r="214" spans="1:11" s="111" customFormat="1" ht="16.5" x14ac:dyDescent="0.5">
      <c r="A214" s="105" t="s">
        <v>671</v>
      </c>
      <c r="B214" s="105" t="s">
        <v>126</v>
      </c>
      <c r="C214" s="105" t="s">
        <v>199</v>
      </c>
      <c r="D214" s="106">
        <v>8290</v>
      </c>
      <c r="E214" s="105" t="s">
        <v>0</v>
      </c>
      <c r="F214" s="95">
        <v>2019</v>
      </c>
      <c r="G214" s="105" t="s">
        <v>23</v>
      </c>
      <c r="H214" s="105" t="s">
        <v>16</v>
      </c>
      <c r="I214" s="95" t="s">
        <v>128</v>
      </c>
      <c r="J214" s="95" t="s">
        <v>128</v>
      </c>
      <c r="K214" s="95" t="s">
        <v>128</v>
      </c>
    </row>
    <row r="215" spans="1:11" s="111" customFormat="1" ht="16.5" x14ac:dyDescent="0.5">
      <c r="A215" s="105" t="s">
        <v>672</v>
      </c>
      <c r="B215" s="105" t="s">
        <v>128</v>
      </c>
      <c r="C215" s="105" t="s">
        <v>335</v>
      </c>
      <c r="D215" s="106">
        <v>8250</v>
      </c>
      <c r="E215" s="105" t="s">
        <v>0</v>
      </c>
      <c r="F215" s="95">
        <v>2019</v>
      </c>
      <c r="G215" s="105" t="s">
        <v>23</v>
      </c>
      <c r="H215" s="105" t="s">
        <v>16</v>
      </c>
      <c r="I215" s="95" t="s">
        <v>128</v>
      </c>
      <c r="J215" s="95" t="s">
        <v>128</v>
      </c>
      <c r="K215" s="95" t="s">
        <v>128</v>
      </c>
    </row>
    <row r="216" spans="1:11" ht="16.5" x14ac:dyDescent="0.5">
      <c r="A216" s="107" t="s">
        <v>673</v>
      </c>
      <c r="B216" s="107" t="s">
        <v>128</v>
      </c>
      <c r="C216" s="107" t="s">
        <v>290</v>
      </c>
      <c r="D216" s="108" t="s">
        <v>336</v>
      </c>
      <c r="E216" s="107" t="s">
        <v>53</v>
      </c>
      <c r="F216" s="96">
        <v>2019</v>
      </c>
      <c r="G216" s="107" t="s">
        <v>23</v>
      </c>
      <c r="H216" s="107" t="s">
        <v>16</v>
      </c>
      <c r="I216" s="96" t="e">
        <v>#N/A</v>
      </c>
      <c r="J216" s="96" t="e">
        <v>#N/A</v>
      </c>
      <c r="K216" s="96" t="e">
        <v>#N/A</v>
      </c>
    </row>
    <row r="217" spans="1:11" ht="16.5" x14ac:dyDescent="0.5">
      <c r="A217" s="105" t="s">
        <v>674</v>
      </c>
      <c r="B217" s="105" t="s">
        <v>126</v>
      </c>
      <c r="C217" s="105" t="s">
        <v>337</v>
      </c>
      <c r="D217" s="106">
        <v>67270</v>
      </c>
      <c r="E217" s="105" t="s">
        <v>46</v>
      </c>
      <c r="F217" s="95">
        <v>2020</v>
      </c>
      <c r="G217" s="105" t="s">
        <v>24</v>
      </c>
      <c r="H217" s="105" t="s">
        <v>16</v>
      </c>
      <c r="I217" s="95" t="s">
        <v>128</v>
      </c>
      <c r="J217" s="95" t="s">
        <v>128</v>
      </c>
      <c r="K217" s="95" t="s">
        <v>128</v>
      </c>
    </row>
    <row r="218" spans="1:11" s="111" customFormat="1" ht="16.5" x14ac:dyDescent="0.5">
      <c r="A218" s="105" t="s">
        <v>675</v>
      </c>
      <c r="B218" s="105" t="s">
        <v>126</v>
      </c>
      <c r="C218" s="105" t="s">
        <v>338</v>
      </c>
      <c r="D218" s="106">
        <v>54370</v>
      </c>
      <c r="E218" s="105" t="s">
        <v>50</v>
      </c>
      <c r="F218" s="95">
        <v>2018</v>
      </c>
      <c r="G218" s="105" t="s">
        <v>23</v>
      </c>
      <c r="H218" s="105" t="s">
        <v>16</v>
      </c>
      <c r="I218" s="95" t="s">
        <v>128</v>
      </c>
      <c r="J218" s="95" t="s">
        <v>128</v>
      </c>
      <c r="K218" s="95" t="s">
        <v>128</v>
      </c>
    </row>
    <row r="219" spans="1:11" s="111" customFormat="1" ht="16.5" x14ac:dyDescent="0.5">
      <c r="A219" s="105" t="s">
        <v>676</v>
      </c>
      <c r="B219" s="105" t="s">
        <v>126</v>
      </c>
      <c r="C219" s="105" t="s">
        <v>339</v>
      </c>
      <c r="D219" s="106">
        <v>88410</v>
      </c>
      <c r="E219" s="105" t="s">
        <v>53</v>
      </c>
      <c r="F219" s="95">
        <v>2018</v>
      </c>
      <c r="G219" s="105" t="s">
        <v>23</v>
      </c>
      <c r="H219" s="105" t="s">
        <v>16</v>
      </c>
      <c r="I219" s="95" t="s">
        <v>128</v>
      </c>
      <c r="J219" s="95" t="s">
        <v>128</v>
      </c>
      <c r="K219" s="95" t="s">
        <v>128</v>
      </c>
    </row>
    <row r="220" spans="1:11" s="111" customFormat="1" ht="16.5" x14ac:dyDescent="0.5">
      <c r="A220" s="105" t="s">
        <v>677</v>
      </c>
      <c r="B220" s="105" t="s">
        <v>126</v>
      </c>
      <c r="C220" s="105" t="s">
        <v>340</v>
      </c>
      <c r="D220" s="106">
        <v>67350</v>
      </c>
      <c r="E220" s="105" t="s">
        <v>46</v>
      </c>
      <c r="F220" s="95">
        <v>2019</v>
      </c>
      <c r="G220" s="105" t="s">
        <v>23</v>
      </c>
      <c r="H220" s="105" t="s">
        <v>16</v>
      </c>
      <c r="I220" s="95" t="s">
        <v>128</v>
      </c>
      <c r="J220" s="95" t="s">
        <v>128</v>
      </c>
      <c r="K220" s="95" t="s">
        <v>128</v>
      </c>
    </row>
    <row r="221" spans="1:11" s="111" customFormat="1" ht="16.5" x14ac:dyDescent="0.5">
      <c r="A221" s="105" t="s">
        <v>678</v>
      </c>
      <c r="B221" s="105" t="s">
        <v>126</v>
      </c>
      <c r="C221" s="105" t="s">
        <v>341</v>
      </c>
      <c r="D221" s="106">
        <v>57410</v>
      </c>
      <c r="E221" s="105" t="s">
        <v>52</v>
      </c>
      <c r="F221" s="95">
        <v>2019</v>
      </c>
      <c r="G221" s="105" t="s">
        <v>23</v>
      </c>
      <c r="H221" s="105" t="s">
        <v>16</v>
      </c>
      <c r="I221" s="95" t="s">
        <v>128</v>
      </c>
      <c r="J221" s="95" t="s">
        <v>128</v>
      </c>
      <c r="K221" s="95" t="s">
        <v>128</v>
      </c>
    </row>
    <row r="222" spans="1:11" s="111" customFormat="1" ht="16.5" x14ac:dyDescent="0.5">
      <c r="A222" s="105" t="s">
        <v>679</v>
      </c>
      <c r="B222" s="105" t="s">
        <v>126</v>
      </c>
      <c r="C222" s="105" t="s">
        <v>342</v>
      </c>
      <c r="D222" s="106">
        <v>67230</v>
      </c>
      <c r="E222" s="105" t="s">
        <v>46</v>
      </c>
      <c r="F222" s="95">
        <v>2021</v>
      </c>
      <c r="G222" s="105" t="s">
        <v>23</v>
      </c>
      <c r="H222" s="105" t="s">
        <v>16</v>
      </c>
      <c r="I222" s="95" t="s">
        <v>128</v>
      </c>
      <c r="J222" s="95" t="s">
        <v>128</v>
      </c>
      <c r="K222" s="95" t="s">
        <v>128</v>
      </c>
    </row>
    <row r="223" spans="1:11" s="111" customFormat="1" ht="16.5" x14ac:dyDescent="0.5">
      <c r="A223" s="105" t="s">
        <v>680</v>
      </c>
      <c r="B223" s="105" t="s">
        <v>126</v>
      </c>
      <c r="C223" s="105" t="s">
        <v>504</v>
      </c>
      <c r="D223" s="106">
        <v>10270</v>
      </c>
      <c r="E223" s="105" t="s">
        <v>45</v>
      </c>
      <c r="F223" s="95">
        <v>2021</v>
      </c>
      <c r="G223" s="105" t="s">
        <v>24</v>
      </c>
      <c r="H223" s="105" t="s">
        <v>16</v>
      </c>
      <c r="I223" s="95" t="s">
        <v>128</v>
      </c>
      <c r="J223" s="95" t="s">
        <v>126</v>
      </c>
      <c r="K223" s="95" t="s">
        <v>128</v>
      </c>
    </row>
    <row r="224" spans="1:11" s="111" customFormat="1" ht="16.5" x14ac:dyDescent="0.5">
      <c r="A224" s="105" t="s">
        <v>681</v>
      </c>
      <c r="B224" s="105" t="s">
        <v>126</v>
      </c>
      <c r="C224" s="105" t="s">
        <v>343</v>
      </c>
      <c r="D224" s="106">
        <v>57170</v>
      </c>
      <c r="E224" s="105" t="s">
        <v>52</v>
      </c>
      <c r="F224" s="95">
        <v>2023</v>
      </c>
      <c r="G224" s="105" t="s">
        <v>24</v>
      </c>
      <c r="H224" s="105" t="s">
        <v>16</v>
      </c>
      <c r="I224" s="95" t="s">
        <v>128</v>
      </c>
      <c r="J224" s="95" t="s">
        <v>128</v>
      </c>
      <c r="K224" s="95" t="s">
        <v>128</v>
      </c>
    </row>
    <row r="225" spans="1:11" s="111" customFormat="1" ht="16.5" x14ac:dyDescent="0.5">
      <c r="A225" s="105" t="s">
        <v>682</v>
      </c>
      <c r="B225" s="105" t="s">
        <v>126</v>
      </c>
      <c r="C225" s="105" t="s">
        <v>344</v>
      </c>
      <c r="D225" s="106">
        <v>8300</v>
      </c>
      <c r="E225" s="105" t="s">
        <v>0</v>
      </c>
      <c r="F225" s="95">
        <v>2021</v>
      </c>
      <c r="G225" s="105" t="s">
        <v>24</v>
      </c>
      <c r="H225" s="105" t="s">
        <v>16</v>
      </c>
      <c r="I225" s="95" t="s">
        <v>128</v>
      </c>
      <c r="J225" s="95" t="s">
        <v>126</v>
      </c>
      <c r="K225" s="95" t="s">
        <v>126</v>
      </c>
    </row>
    <row r="226" spans="1:11" s="111" customFormat="1" ht="16.5" x14ac:dyDescent="0.5">
      <c r="A226" s="107" t="s">
        <v>683</v>
      </c>
      <c r="B226" s="107" t="s">
        <v>128</v>
      </c>
      <c r="C226" s="107" t="s">
        <v>505</v>
      </c>
      <c r="D226" s="110" t="s">
        <v>345</v>
      </c>
      <c r="E226" s="107" t="s">
        <v>51</v>
      </c>
      <c r="F226" s="96">
        <v>2022</v>
      </c>
      <c r="G226" s="107" t="s">
        <v>23</v>
      </c>
      <c r="H226" s="107" t="s">
        <v>16</v>
      </c>
      <c r="I226" s="96" t="e">
        <v>#N/A</v>
      </c>
      <c r="J226" s="96" t="e">
        <v>#N/A</v>
      </c>
      <c r="K226" s="96" t="e">
        <v>#N/A</v>
      </c>
    </row>
    <row r="227" spans="1:11" ht="16.5" x14ac:dyDescent="0.5">
      <c r="A227" s="105" t="s">
        <v>684</v>
      </c>
      <c r="B227" s="105" t="s">
        <v>126</v>
      </c>
      <c r="C227" s="105" t="s">
        <v>506</v>
      </c>
      <c r="D227" s="106">
        <v>10700</v>
      </c>
      <c r="E227" s="105" t="s">
        <v>45</v>
      </c>
      <c r="F227" s="95">
        <v>2022</v>
      </c>
      <c r="G227" s="105" t="s">
        <v>24</v>
      </c>
      <c r="H227" s="105" t="s">
        <v>16</v>
      </c>
      <c r="I227" s="95" t="s">
        <v>128</v>
      </c>
      <c r="J227" s="95" t="s">
        <v>128</v>
      </c>
      <c r="K227" s="95" t="s">
        <v>128</v>
      </c>
    </row>
    <row r="228" spans="1:11" s="111" customFormat="1" ht="16.5" x14ac:dyDescent="0.5">
      <c r="A228" s="105" t="s">
        <v>685</v>
      </c>
      <c r="B228" s="105" t="s">
        <v>126</v>
      </c>
      <c r="C228" s="105" t="s">
        <v>295</v>
      </c>
      <c r="D228" s="106">
        <v>51230</v>
      </c>
      <c r="E228" s="105" t="s">
        <v>49</v>
      </c>
      <c r="F228" s="95">
        <v>2021</v>
      </c>
      <c r="G228" s="105" t="s">
        <v>24</v>
      </c>
      <c r="H228" s="105" t="s">
        <v>16</v>
      </c>
      <c r="I228" s="95" t="s">
        <v>128</v>
      </c>
      <c r="J228" s="95" t="s">
        <v>128</v>
      </c>
      <c r="K228" s="95" t="s">
        <v>128</v>
      </c>
    </row>
    <row r="229" spans="1:11" s="111" customFormat="1" ht="16.5" x14ac:dyDescent="0.5">
      <c r="A229" s="105" t="s">
        <v>686</v>
      </c>
      <c r="B229" s="105" t="s">
        <v>126</v>
      </c>
      <c r="C229" s="105" t="s">
        <v>346</v>
      </c>
      <c r="D229" s="106">
        <v>54150</v>
      </c>
      <c r="E229" s="105" t="s">
        <v>50</v>
      </c>
      <c r="F229" s="95">
        <v>2021</v>
      </c>
      <c r="G229" s="105" t="s">
        <v>24</v>
      </c>
      <c r="H229" s="105" t="s">
        <v>16</v>
      </c>
      <c r="I229" s="95" t="s">
        <v>128</v>
      </c>
      <c r="J229" s="95" t="s">
        <v>128</v>
      </c>
      <c r="K229" s="95" t="s">
        <v>128</v>
      </c>
    </row>
    <row r="230" spans="1:11" s="111" customFormat="1" ht="16.5" x14ac:dyDescent="0.5">
      <c r="A230" s="105" t="s">
        <v>687</v>
      </c>
      <c r="B230" s="105" t="s">
        <v>126</v>
      </c>
      <c r="C230" s="105" t="s">
        <v>347</v>
      </c>
      <c r="D230" s="106">
        <v>68190</v>
      </c>
      <c r="E230" s="105" t="s">
        <v>48</v>
      </c>
      <c r="F230" s="95">
        <v>2023</v>
      </c>
      <c r="G230" s="105" t="s">
        <v>24</v>
      </c>
      <c r="H230" s="105" t="s">
        <v>16</v>
      </c>
      <c r="I230" s="95" t="s">
        <v>128</v>
      </c>
      <c r="J230" s="95" t="s">
        <v>128</v>
      </c>
      <c r="K230" s="95" t="s">
        <v>128</v>
      </c>
    </row>
    <row r="231" spans="1:11" s="111" customFormat="1" ht="16.5" x14ac:dyDescent="0.5">
      <c r="A231" s="105" t="s">
        <v>688</v>
      </c>
      <c r="B231" s="105" t="s">
        <v>126</v>
      </c>
      <c r="C231" s="105" t="s">
        <v>348</v>
      </c>
      <c r="D231" s="106">
        <v>88270</v>
      </c>
      <c r="E231" s="105" t="s">
        <v>53</v>
      </c>
      <c r="F231" s="95">
        <v>2019</v>
      </c>
      <c r="G231" s="105" t="s">
        <v>23</v>
      </c>
      <c r="H231" s="105" t="s">
        <v>16</v>
      </c>
      <c r="I231" s="95" t="s">
        <v>128</v>
      </c>
      <c r="J231" s="95" t="s">
        <v>128</v>
      </c>
      <c r="K231" s="95" t="s">
        <v>128</v>
      </c>
    </row>
    <row r="232" spans="1:11" s="111" customFormat="1" ht="16.5" x14ac:dyDescent="0.5">
      <c r="A232" s="105" t="s">
        <v>689</v>
      </c>
      <c r="B232" s="105" t="s">
        <v>126</v>
      </c>
      <c r="C232" s="105" t="s">
        <v>349</v>
      </c>
      <c r="D232" s="106">
        <v>67600</v>
      </c>
      <c r="E232" s="105" t="s">
        <v>46</v>
      </c>
      <c r="F232" s="95">
        <v>2022</v>
      </c>
      <c r="G232" s="105" t="s">
        <v>24</v>
      </c>
      <c r="H232" s="105" t="s">
        <v>16</v>
      </c>
      <c r="I232" s="95" t="s">
        <v>128</v>
      </c>
      <c r="J232" s="95" t="s">
        <v>126</v>
      </c>
      <c r="K232" s="95" t="s">
        <v>128</v>
      </c>
    </row>
    <row r="233" spans="1:11" s="111" customFormat="1" ht="16.5" x14ac:dyDescent="0.5">
      <c r="A233" s="105" t="s">
        <v>690</v>
      </c>
      <c r="B233" s="105" t="s">
        <v>126</v>
      </c>
      <c r="C233" s="105" t="s">
        <v>350</v>
      </c>
      <c r="D233" s="106">
        <v>51230</v>
      </c>
      <c r="E233" s="105" t="s">
        <v>49</v>
      </c>
      <c r="F233" s="95">
        <v>2022</v>
      </c>
      <c r="G233" s="105" t="s">
        <v>24</v>
      </c>
      <c r="H233" s="105" t="s">
        <v>16</v>
      </c>
      <c r="I233" s="95" t="s">
        <v>128</v>
      </c>
      <c r="J233" s="95" t="s">
        <v>128</v>
      </c>
      <c r="K233" s="95" t="s">
        <v>128</v>
      </c>
    </row>
    <row r="234" spans="1:11" s="111" customFormat="1" ht="16.5" x14ac:dyDescent="0.5">
      <c r="A234" s="105" t="s">
        <v>691</v>
      </c>
      <c r="B234" s="105" t="s">
        <v>126</v>
      </c>
      <c r="C234" s="105" t="s">
        <v>303</v>
      </c>
      <c r="D234" s="106">
        <v>8310</v>
      </c>
      <c r="E234" s="105" t="s">
        <v>0</v>
      </c>
      <c r="F234" s="95">
        <v>2022</v>
      </c>
      <c r="G234" s="105" t="s">
        <v>24</v>
      </c>
      <c r="H234" s="105" t="s">
        <v>16</v>
      </c>
      <c r="I234" s="95" t="s">
        <v>128</v>
      </c>
      <c r="J234" s="95" t="s">
        <v>128</v>
      </c>
      <c r="K234" s="95" t="s">
        <v>128</v>
      </c>
    </row>
    <row r="235" spans="1:11" s="111" customFormat="1" ht="16.5" x14ac:dyDescent="0.5">
      <c r="A235" s="105" t="s">
        <v>692</v>
      </c>
      <c r="B235" s="105" t="s">
        <v>126</v>
      </c>
      <c r="C235" s="105" t="s">
        <v>351</v>
      </c>
      <c r="D235" s="106">
        <v>52410</v>
      </c>
      <c r="E235" s="105" t="s">
        <v>47</v>
      </c>
      <c r="F235" s="95">
        <v>2021</v>
      </c>
      <c r="G235" s="105" t="s">
        <v>24</v>
      </c>
      <c r="H235" s="105" t="s">
        <v>16</v>
      </c>
      <c r="I235" s="95" t="s">
        <v>128</v>
      </c>
      <c r="J235" s="95" t="s">
        <v>126</v>
      </c>
      <c r="K235" s="95" t="s">
        <v>128</v>
      </c>
    </row>
    <row r="236" spans="1:11" s="111" customFormat="1" ht="16.5" x14ac:dyDescent="0.5">
      <c r="A236" s="107" t="s">
        <v>693</v>
      </c>
      <c r="B236" s="107" t="s">
        <v>128</v>
      </c>
      <c r="C236" s="107" t="s">
        <v>507</v>
      </c>
      <c r="D236" s="108">
        <v>8210</v>
      </c>
      <c r="E236" s="107" t="s">
        <v>0</v>
      </c>
      <c r="F236" s="96">
        <v>2023</v>
      </c>
      <c r="G236" s="107" t="s">
        <v>24</v>
      </c>
      <c r="H236" s="107" t="s">
        <v>26</v>
      </c>
      <c r="I236" s="96" t="e">
        <v>#N/A</v>
      </c>
      <c r="J236" s="96" t="e">
        <v>#N/A</v>
      </c>
      <c r="K236" s="96" t="e">
        <v>#N/A</v>
      </c>
    </row>
    <row r="237" spans="1:11" ht="16.5" x14ac:dyDescent="0.5">
      <c r="A237" s="105" t="s">
        <v>694</v>
      </c>
      <c r="B237" s="105" t="s">
        <v>126</v>
      </c>
      <c r="C237" s="105" t="s">
        <v>508</v>
      </c>
      <c r="D237" s="106">
        <v>88170</v>
      </c>
      <c r="E237" s="105" t="s">
        <v>53</v>
      </c>
      <c r="F237" s="95">
        <v>2019</v>
      </c>
      <c r="G237" s="105" t="s">
        <v>23</v>
      </c>
      <c r="H237" s="105" t="s">
        <v>16</v>
      </c>
      <c r="I237" s="95" t="s">
        <v>128</v>
      </c>
      <c r="J237" s="95" t="s">
        <v>128</v>
      </c>
      <c r="K237" s="95" t="s">
        <v>128</v>
      </c>
    </row>
    <row r="238" spans="1:11" s="111" customFormat="1" ht="16.5" x14ac:dyDescent="0.5">
      <c r="A238" s="105" t="s">
        <v>695</v>
      </c>
      <c r="B238" s="105" t="s">
        <v>126</v>
      </c>
      <c r="C238" s="105" t="s">
        <v>140</v>
      </c>
      <c r="D238" s="106">
        <v>57220</v>
      </c>
      <c r="E238" s="105" t="s">
        <v>52</v>
      </c>
      <c r="F238" s="95">
        <v>2023</v>
      </c>
      <c r="G238" s="105" t="s">
        <v>24</v>
      </c>
      <c r="H238" s="105" t="s">
        <v>16</v>
      </c>
      <c r="I238" s="95" t="s">
        <v>128</v>
      </c>
      <c r="J238" s="95" t="s">
        <v>128</v>
      </c>
      <c r="K238" s="95" t="s">
        <v>128</v>
      </c>
    </row>
    <row r="239" spans="1:11" s="111" customFormat="1" ht="16.5" x14ac:dyDescent="0.5">
      <c r="A239" s="105" t="s">
        <v>696</v>
      </c>
      <c r="B239" s="105" t="s">
        <v>126</v>
      </c>
      <c r="C239" s="105" t="s">
        <v>334</v>
      </c>
      <c r="D239" s="106">
        <v>8290</v>
      </c>
      <c r="E239" s="105" t="s">
        <v>0</v>
      </c>
      <c r="F239" s="95">
        <v>2018</v>
      </c>
      <c r="G239" s="105" t="s">
        <v>23</v>
      </c>
      <c r="H239" s="105" t="s">
        <v>16</v>
      </c>
      <c r="I239" s="95" t="s">
        <v>128</v>
      </c>
      <c r="J239" s="95" t="s">
        <v>128</v>
      </c>
      <c r="K239" s="95" t="s">
        <v>128</v>
      </c>
    </row>
    <row r="240" spans="1:11" s="111" customFormat="1" ht="16.5" x14ac:dyDescent="0.5">
      <c r="A240" s="107" t="s">
        <v>697</v>
      </c>
      <c r="B240" s="107" t="s">
        <v>128</v>
      </c>
      <c r="C240" s="107" t="s">
        <v>509</v>
      </c>
      <c r="D240" s="108">
        <v>8210</v>
      </c>
      <c r="E240" s="107" t="s">
        <v>0</v>
      </c>
      <c r="F240" s="96">
        <v>2020</v>
      </c>
      <c r="G240" s="107" t="s">
        <v>23</v>
      </c>
      <c r="H240" s="107" t="s">
        <v>16</v>
      </c>
      <c r="I240" s="96" t="s">
        <v>128</v>
      </c>
      <c r="J240" s="96" t="s">
        <v>128</v>
      </c>
      <c r="K240" s="96" t="s">
        <v>128</v>
      </c>
    </row>
    <row r="241" spans="1:11" ht="16.5" x14ac:dyDescent="0.5">
      <c r="A241" s="105" t="s">
        <v>698</v>
      </c>
      <c r="B241" s="105" t="s">
        <v>128</v>
      </c>
      <c r="C241" s="105" t="s">
        <v>352</v>
      </c>
      <c r="D241" s="106">
        <v>57220</v>
      </c>
      <c r="E241" s="105" t="s">
        <v>52</v>
      </c>
      <c r="F241" s="95">
        <v>2019</v>
      </c>
      <c r="G241" s="105" t="s">
        <v>23</v>
      </c>
      <c r="H241" s="105" t="s">
        <v>16</v>
      </c>
      <c r="I241" s="95" t="s">
        <v>128</v>
      </c>
      <c r="J241" s="95" t="s">
        <v>128</v>
      </c>
      <c r="K241" s="95" t="s">
        <v>128</v>
      </c>
    </row>
    <row r="242" spans="1:11" ht="16.5" x14ac:dyDescent="0.5">
      <c r="A242" s="105" t="s">
        <v>699</v>
      </c>
      <c r="B242" s="105" t="s">
        <v>126</v>
      </c>
      <c r="C242" s="105" t="s">
        <v>353</v>
      </c>
      <c r="D242" s="106">
        <v>67430</v>
      </c>
      <c r="E242" s="105" t="s">
        <v>46</v>
      </c>
      <c r="F242" s="95">
        <v>2020</v>
      </c>
      <c r="G242" s="105" t="s">
        <v>23</v>
      </c>
      <c r="H242" s="105" t="s">
        <v>16</v>
      </c>
      <c r="I242" s="95" t="s">
        <v>128</v>
      </c>
      <c r="J242" s="95" t="s">
        <v>128</v>
      </c>
      <c r="K242" s="95" t="s">
        <v>128</v>
      </c>
    </row>
    <row r="243" spans="1:11" s="111" customFormat="1" ht="16.5" x14ac:dyDescent="0.5">
      <c r="A243" s="105" t="s">
        <v>700</v>
      </c>
      <c r="B243" s="105" t="s">
        <v>126</v>
      </c>
      <c r="C243" s="105" t="s">
        <v>354</v>
      </c>
      <c r="D243" s="106">
        <v>51130</v>
      </c>
      <c r="E243" s="105" t="s">
        <v>49</v>
      </c>
      <c r="F243" s="95">
        <v>2020</v>
      </c>
      <c r="G243" s="105" t="s">
        <v>24</v>
      </c>
      <c r="H243" s="105" t="s">
        <v>26</v>
      </c>
      <c r="I243" s="95" t="s">
        <v>128</v>
      </c>
      <c r="J243" s="95" t="s">
        <v>128</v>
      </c>
      <c r="K243" s="95" t="s">
        <v>128</v>
      </c>
    </row>
    <row r="244" spans="1:11" s="111" customFormat="1" ht="16.5" x14ac:dyDescent="0.5">
      <c r="A244" s="105" t="s">
        <v>701</v>
      </c>
      <c r="B244" s="105" t="s">
        <v>126</v>
      </c>
      <c r="C244" s="105" t="s">
        <v>355</v>
      </c>
      <c r="D244" s="106">
        <v>54385</v>
      </c>
      <c r="E244" s="105" t="s">
        <v>50</v>
      </c>
      <c r="F244" s="95">
        <v>2020</v>
      </c>
      <c r="G244" s="105" t="s">
        <v>23</v>
      </c>
      <c r="H244" s="105" t="s">
        <v>16</v>
      </c>
      <c r="I244" s="95" t="s">
        <v>128</v>
      </c>
      <c r="J244" s="95" t="s">
        <v>128</v>
      </c>
      <c r="K244" s="95" t="s">
        <v>128</v>
      </c>
    </row>
    <row r="245" spans="1:11" s="111" customFormat="1" ht="16.5" x14ac:dyDescent="0.5">
      <c r="A245" s="105" t="s">
        <v>702</v>
      </c>
      <c r="B245" s="105" t="s">
        <v>126</v>
      </c>
      <c r="C245" s="105" t="s">
        <v>510</v>
      </c>
      <c r="D245" s="106">
        <v>51110</v>
      </c>
      <c r="E245" s="105" t="s">
        <v>49</v>
      </c>
      <c r="F245" s="95">
        <v>2022</v>
      </c>
      <c r="G245" s="105" t="s">
        <v>24</v>
      </c>
      <c r="H245" s="105" t="s">
        <v>16</v>
      </c>
      <c r="I245" s="95" t="s">
        <v>128</v>
      </c>
      <c r="J245" s="95" t="s">
        <v>128</v>
      </c>
      <c r="K245" s="95" t="s">
        <v>128</v>
      </c>
    </row>
    <row r="246" spans="1:11" s="111" customFormat="1" ht="16.5" x14ac:dyDescent="0.5">
      <c r="A246" s="107" t="s">
        <v>703</v>
      </c>
      <c r="B246" s="107" t="s">
        <v>128</v>
      </c>
      <c r="C246" s="107" t="s">
        <v>511</v>
      </c>
      <c r="D246" s="108">
        <v>57420</v>
      </c>
      <c r="E246" s="107" t="s">
        <v>52</v>
      </c>
      <c r="F246" s="96">
        <v>2020</v>
      </c>
      <c r="G246" s="107" t="s">
        <v>24</v>
      </c>
      <c r="H246" s="107" t="s">
        <v>16</v>
      </c>
      <c r="I246" s="96" t="s">
        <v>128</v>
      </c>
      <c r="J246" s="96" t="s">
        <v>128</v>
      </c>
      <c r="K246" s="96" t="s">
        <v>128</v>
      </c>
    </row>
    <row r="247" spans="1:11" ht="16.5" x14ac:dyDescent="0.5">
      <c r="A247" s="105" t="s">
        <v>704</v>
      </c>
      <c r="B247" s="105" t="s">
        <v>126</v>
      </c>
      <c r="C247" s="105" t="s">
        <v>356</v>
      </c>
      <c r="D247" s="106">
        <v>57530</v>
      </c>
      <c r="E247" s="105" t="s">
        <v>52</v>
      </c>
      <c r="F247" s="95">
        <v>2023</v>
      </c>
      <c r="G247" s="105" t="s">
        <v>24</v>
      </c>
      <c r="H247" s="105" t="s">
        <v>16</v>
      </c>
      <c r="I247" s="95" t="s">
        <v>128</v>
      </c>
      <c r="J247" s="95" t="s">
        <v>128</v>
      </c>
      <c r="K247" s="95" t="s">
        <v>128</v>
      </c>
    </row>
    <row r="248" spans="1:11" ht="16.5" x14ac:dyDescent="0.5">
      <c r="A248" s="107" t="s">
        <v>705</v>
      </c>
      <c r="B248" s="107" t="s">
        <v>128</v>
      </c>
      <c r="C248" s="107" t="s">
        <v>357</v>
      </c>
      <c r="D248" s="108">
        <v>52200</v>
      </c>
      <c r="E248" s="107" t="s">
        <v>47</v>
      </c>
      <c r="F248" s="96">
        <v>2021</v>
      </c>
      <c r="G248" s="107" t="s">
        <v>24</v>
      </c>
      <c r="H248" s="107" t="s">
        <v>16</v>
      </c>
      <c r="I248" s="96" t="s">
        <v>128</v>
      </c>
      <c r="J248" s="96" t="s">
        <v>128</v>
      </c>
      <c r="K248" s="96" t="s">
        <v>128</v>
      </c>
    </row>
    <row r="249" spans="1:11" ht="16.5" x14ac:dyDescent="0.5">
      <c r="A249" s="105" t="s">
        <v>706</v>
      </c>
      <c r="B249" s="105" t="s">
        <v>126</v>
      </c>
      <c r="C249" s="105" t="s">
        <v>358</v>
      </c>
      <c r="D249" s="106">
        <v>52700</v>
      </c>
      <c r="E249" s="105" t="s">
        <v>47</v>
      </c>
      <c r="F249" s="95">
        <v>2019</v>
      </c>
      <c r="G249" s="105" t="s">
        <v>23</v>
      </c>
      <c r="H249" s="105" t="s">
        <v>26</v>
      </c>
      <c r="I249" s="95" t="s">
        <v>128</v>
      </c>
      <c r="J249" s="95" t="s">
        <v>128</v>
      </c>
      <c r="K249" s="95" t="s">
        <v>128</v>
      </c>
    </row>
    <row r="250" spans="1:11" s="111" customFormat="1" ht="16.5" x14ac:dyDescent="0.5">
      <c r="A250" s="105" t="s">
        <v>707</v>
      </c>
      <c r="B250" s="105" t="s">
        <v>126</v>
      </c>
      <c r="C250" s="105" t="s">
        <v>359</v>
      </c>
      <c r="D250" s="106">
        <v>88320</v>
      </c>
      <c r="E250" s="105" t="s">
        <v>53</v>
      </c>
      <c r="F250" s="95">
        <v>2016</v>
      </c>
      <c r="G250" s="105" t="s">
        <v>23</v>
      </c>
      <c r="H250" s="105" t="s">
        <v>16</v>
      </c>
      <c r="I250" s="95" t="s">
        <v>128</v>
      </c>
      <c r="J250" s="95" t="s">
        <v>128</v>
      </c>
      <c r="K250" s="95" t="s">
        <v>128</v>
      </c>
    </row>
    <row r="251" spans="1:11" s="111" customFormat="1" ht="16.5" x14ac:dyDescent="0.5">
      <c r="A251" s="105" t="s">
        <v>708</v>
      </c>
      <c r="B251" s="105" t="s">
        <v>126</v>
      </c>
      <c r="C251" s="105" t="s">
        <v>249</v>
      </c>
      <c r="D251" s="106">
        <v>51380</v>
      </c>
      <c r="E251" s="105" t="s">
        <v>49</v>
      </c>
      <c r="F251" s="95">
        <v>2023</v>
      </c>
      <c r="G251" s="105" t="s">
        <v>24</v>
      </c>
      <c r="H251" s="105" t="s">
        <v>16</v>
      </c>
      <c r="I251" s="95" t="s">
        <v>126</v>
      </c>
      <c r="J251" s="95" t="s">
        <v>128</v>
      </c>
      <c r="K251" s="95" t="s">
        <v>128</v>
      </c>
    </row>
    <row r="252" spans="1:11" s="111" customFormat="1" ht="16.5" x14ac:dyDescent="0.5">
      <c r="A252" s="105" t="s">
        <v>709</v>
      </c>
      <c r="B252" s="105" t="s">
        <v>126</v>
      </c>
      <c r="C252" s="105" t="s">
        <v>235</v>
      </c>
      <c r="D252" s="106">
        <v>8250</v>
      </c>
      <c r="E252" s="105" t="s">
        <v>0</v>
      </c>
      <c r="F252" s="95">
        <v>2020</v>
      </c>
      <c r="G252" s="105" t="s">
        <v>23</v>
      </c>
      <c r="H252" s="105" t="s">
        <v>16</v>
      </c>
      <c r="I252" s="95" t="s">
        <v>128</v>
      </c>
      <c r="J252" s="95" t="s">
        <v>128</v>
      </c>
      <c r="K252" s="95" t="s">
        <v>128</v>
      </c>
    </row>
    <row r="253" spans="1:11" s="111" customFormat="1" ht="16.5" x14ac:dyDescent="0.5">
      <c r="A253" s="105" t="s">
        <v>710</v>
      </c>
      <c r="B253" s="105" t="s">
        <v>126</v>
      </c>
      <c r="C253" s="105" t="s">
        <v>360</v>
      </c>
      <c r="D253" s="106">
        <v>57865</v>
      </c>
      <c r="E253" s="105" t="s">
        <v>52</v>
      </c>
      <c r="F253" s="95">
        <v>2014</v>
      </c>
      <c r="G253" s="105" t="s">
        <v>23</v>
      </c>
      <c r="H253" s="105" t="s">
        <v>26</v>
      </c>
      <c r="I253" s="95" t="s">
        <v>128</v>
      </c>
      <c r="J253" s="95" t="s">
        <v>126</v>
      </c>
      <c r="K253" s="95" t="s">
        <v>128</v>
      </c>
    </row>
    <row r="254" spans="1:11" s="111" customFormat="1" ht="16.5" x14ac:dyDescent="0.5">
      <c r="A254" s="105" t="s">
        <v>711</v>
      </c>
      <c r="B254" s="105" t="s">
        <v>126</v>
      </c>
      <c r="C254" s="105" t="s">
        <v>361</v>
      </c>
      <c r="D254" s="106">
        <v>8400</v>
      </c>
      <c r="E254" s="105" t="s">
        <v>0</v>
      </c>
      <c r="F254" s="95">
        <v>2022</v>
      </c>
      <c r="G254" s="105" t="s">
        <v>24</v>
      </c>
      <c r="H254" s="105" t="s">
        <v>16</v>
      </c>
      <c r="I254" s="95" t="s">
        <v>128</v>
      </c>
      <c r="J254" s="95" t="s">
        <v>128</v>
      </c>
      <c r="K254" s="95" t="s">
        <v>128</v>
      </c>
    </row>
    <row r="255" spans="1:11" s="111" customFormat="1" ht="16.5" x14ac:dyDescent="0.5">
      <c r="A255" s="105" t="s">
        <v>712</v>
      </c>
      <c r="B255" s="105" t="s">
        <v>128</v>
      </c>
      <c r="C255" s="105" t="s">
        <v>294</v>
      </c>
      <c r="D255" s="106">
        <v>67430</v>
      </c>
      <c r="E255" s="105" t="s">
        <v>46</v>
      </c>
      <c r="F255" s="95">
        <v>2020</v>
      </c>
      <c r="G255" s="105" t="s">
        <v>24</v>
      </c>
      <c r="H255" s="105" t="s">
        <v>16</v>
      </c>
      <c r="I255" s="95" t="s">
        <v>128</v>
      </c>
      <c r="J255" s="95" t="s">
        <v>128</v>
      </c>
      <c r="K255" s="95" t="s">
        <v>128</v>
      </c>
    </row>
    <row r="256" spans="1:11" ht="16.5" x14ac:dyDescent="0.5">
      <c r="A256" s="105" t="s">
        <v>713</v>
      </c>
      <c r="B256" s="105" t="s">
        <v>126</v>
      </c>
      <c r="C256" s="105" t="s">
        <v>362</v>
      </c>
      <c r="D256" s="106">
        <v>55240</v>
      </c>
      <c r="E256" s="105" t="s">
        <v>51</v>
      </c>
      <c r="F256" s="95">
        <v>2021</v>
      </c>
      <c r="G256" s="105" t="s">
        <v>23</v>
      </c>
      <c r="H256" s="105" t="s">
        <v>16</v>
      </c>
      <c r="I256" s="95" t="s">
        <v>128</v>
      </c>
      <c r="J256" s="95" t="s">
        <v>128</v>
      </c>
      <c r="K256" s="95" t="s">
        <v>128</v>
      </c>
    </row>
    <row r="257" spans="1:11" s="111" customFormat="1" ht="16.5" x14ac:dyDescent="0.5">
      <c r="A257" s="105" t="s">
        <v>714</v>
      </c>
      <c r="B257" s="105" t="s">
        <v>126</v>
      </c>
      <c r="C257" s="105" t="s">
        <v>363</v>
      </c>
      <c r="D257" s="106">
        <v>54450</v>
      </c>
      <c r="E257" s="105" t="s">
        <v>50</v>
      </c>
      <c r="F257" s="95">
        <v>2018</v>
      </c>
      <c r="G257" s="105" t="s">
        <v>23</v>
      </c>
      <c r="H257" s="105" t="s">
        <v>16</v>
      </c>
      <c r="I257" s="95" t="s">
        <v>128</v>
      </c>
      <c r="J257" s="95" t="s">
        <v>128</v>
      </c>
      <c r="K257" s="95" t="s">
        <v>128</v>
      </c>
    </row>
    <row r="258" spans="1:11" s="111" customFormat="1" ht="16.5" x14ac:dyDescent="0.5">
      <c r="A258" s="105" t="s">
        <v>715</v>
      </c>
      <c r="B258" s="105" t="s">
        <v>126</v>
      </c>
      <c r="C258" s="105" t="s">
        <v>512</v>
      </c>
      <c r="D258" s="106">
        <v>8400</v>
      </c>
      <c r="E258" s="105" t="s">
        <v>0</v>
      </c>
      <c r="F258" s="95">
        <v>2021</v>
      </c>
      <c r="G258" s="105" t="s">
        <v>23</v>
      </c>
      <c r="H258" s="105" t="s">
        <v>16</v>
      </c>
      <c r="I258" s="95" t="s">
        <v>128</v>
      </c>
      <c r="J258" s="95" t="s">
        <v>126</v>
      </c>
      <c r="K258" s="95" t="s">
        <v>128</v>
      </c>
    </row>
    <row r="259" spans="1:11" s="111" customFormat="1" ht="16.5" x14ac:dyDescent="0.5">
      <c r="A259" s="105" t="s">
        <v>716</v>
      </c>
      <c r="B259" s="105" t="s">
        <v>126</v>
      </c>
      <c r="C259" s="105" t="s">
        <v>513</v>
      </c>
      <c r="D259" s="106">
        <v>8310</v>
      </c>
      <c r="E259" s="105" t="s">
        <v>0</v>
      </c>
      <c r="F259" s="95">
        <v>2022</v>
      </c>
      <c r="G259" s="105" t="s">
        <v>24</v>
      </c>
      <c r="H259" s="105" t="s">
        <v>16</v>
      </c>
      <c r="I259" s="95" t="s">
        <v>128</v>
      </c>
      <c r="J259" s="95" t="s">
        <v>128</v>
      </c>
      <c r="K259" s="95" t="s">
        <v>128</v>
      </c>
    </row>
    <row r="260" spans="1:11" s="111" customFormat="1" ht="16.5" x14ac:dyDescent="0.5">
      <c r="A260" s="105" t="s">
        <v>717</v>
      </c>
      <c r="B260" s="105" t="s">
        <v>126</v>
      </c>
      <c r="C260" s="105" t="s">
        <v>364</v>
      </c>
      <c r="D260" s="106">
        <v>52500</v>
      </c>
      <c r="E260" s="105" t="s">
        <v>47</v>
      </c>
      <c r="F260" s="95">
        <v>2019</v>
      </c>
      <c r="G260" s="105" t="s">
        <v>23</v>
      </c>
      <c r="H260" s="105" t="s">
        <v>16</v>
      </c>
      <c r="I260" s="95" t="s">
        <v>128</v>
      </c>
      <c r="J260" s="95" t="s">
        <v>128</v>
      </c>
      <c r="K260" s="95" t="s">
        <v>128</v>
      </c>
    </row>
    <row r="261" spans="1:11" s="111" customFormat="1" ht="16.5" x14ac:dyDescent="0.5">
      <c r="A261" s="105" t="s">
        <v>718</v>
      </c>
      <c r="B261" s="105" t="s">
        <v>126</v>
      </c>
      <c r="C261" s="105" t="s">
        <v>365</v>
      </c>
      <c r="D261" s="106">
        <v>8090</v>
      </c>
      <c r="E261" s="105" t="s">
        <v>0</v>
      </c>
      <c r="F261" s="95">
        <v>2021</v>
      </c>
      <c r="G261" s="105" t="s">
        <v>23</v>
      </c>
      <c r="H261" s="105" t="s">
        <v>16</v>
      </c>
      <c r="I261" s="95" t="s">
        <v>128</v>
      </c>
      <c r="J261" s="95" t="s">
        <v>128</v>
      </c>
      <c r="K261" s="95" t="s">
        <v>128</v>
      </c>
    </row>
    <row r="262" spans="1:11" s="111" customFormat="1" ht="16.5" x14ac:dyDescent="0.5">
      <c r="A262" s="105" t="s">
        <v>719</v>
      </c>
      <c r="B262" s="105" t="s">
        <v>126</v>
      </c>
      <c r="C262" s="105" t="s">
        <v>366</v>
      </c>
      <c r="D262" s="106">
        <v>10170</v>
      </c>
      <c r="E262" s="105" t="s">
        <v>45</v>
      </c>
      <c r="F262" s="95">
        <v>2021</v>
      </c>
      <c r="G262" s="105" t="s">
        <v>24</v>
      </c>
      <c r="H262" s="105" t="s">
        <v>16</v>
      </c>
      <c r="I262" s="95" t="s">
        <v>128</v>
      </c>
      <c r="J262" s="95" t="s">
        <v>128</v>
      </c>
      <c r="K262" s="95" t="s">
        <v>128</v>
      </c>
    </row>
    <row r="263" spans="1:11" s="111" customFormat="1" ht="16.5" x14ac:dyDescent="0.5">
      <c r="A263" s="105" t="s">
        <v>720</v>
      </c>
      <c r="B263" s="105" t="s">
        <v>126</v>
      </c>
      <c r="C263" s="105" t="s">
        <v>367</v>
      </c>
      <c r="D263" s="106">
        <v>67350</v>
      </c>
      <c r="E263" s="105" t="s">
        <v>46</v>
      </c>
      <c r="F263" s="95">
        <v>2021</v>
      </c>
      <c r="G263" s="105" t="s">
        <v>23</v>
      </c>
      <c r="H263" s="105" t="s">
        <v>16</v>
      </c>
      <c r="I263" s="95" t="s">
        <v>128</v>
      </c>
      <c r="J263" s="95" t="s">
        <v>128</v>
      </c>
      <c r="K263" s="95" t="s">
        <v>128</v>
      </c>
    </row>
    <row r="264" spans="1:11" s="111" customFormat="1" ht="16.5" x14ac:dyDescent="0.5">
      <c r="A264" s="105" t="s">
        <v>721</v>
      </c>
      <c r="B264" s="105" t="s">
        <v>126</v>
      </c>
      <c r="C264" s="105" t="s">
        <v>303</v>
      </c>
      <c r="D264" s="106">
        <v>8310</v>
      </c>
      <c r="E264" s="105" t="s">
        <v>0</v>
      </c>
      <c r="F264" s="95">
        <v>2023</v>
      </c>
      <c r="G264" s="105" t="s">
        <v>24</v>
      </c>
      <c r="H264" s="105" t="s">
        <v>16</v>
      </c>
      <c r="I264" s="95" t="s">
        <v>128</v>
      </c>
      <c r="J264" s="95" t="s">
        <v>128</v>
      </c>
      <c r="K264" s="95" t="s">
        <v>128</v>
      </c>
    </row>
    <row r="265" spans="1:11" s="111" customFormat="1" ht="16.5" x14ac:dyDescent="0.5">
      <c r="A265" s="105" t="s">
        <v>722</v>
      </c>
      <c r="B265" s="105" t="s">
        <v>128</v>
      </c>
      <c r="C265" s="105" t="s">
        <v>514</v>
      </c>
      <c r="D265" s="106">
        <v>10290</v>
      </c>
      <c r="E265" s="105" t="s">
        <v>45</v>
      </c>
      <c r="F265" s="95">
        <v>2023</v>
      </c>
      <c r="G265" s="105" t="s">
        <v>24</v>
      </c>
      <c r="H265" s="105" t="s">
        <v>26</v>
      </c>
      <c r="I265" s="95" t="e">
        <v>#N/A</v>
      </c>
      <c r="J265" s="95" t="e">
        <v>#N/A</v>
      </c>
      <c r="K265" s="95" t="e">
        <v>#N/A</v>
      </c>
    </row>
    <row r="266" spans="1:11" ht="16.5" x14ac:dyDescent="0.5">
      <c r="A266" s="107" t="s">
        <v>723</v>
      </c>
      <c r="B266" s="107" t="s">
        <v>128</v>
      </c>
      <c r="C266" s="107" t="s">
        <v>368</v>
      </c>
      <c r="D266" s="108">
        <v>88800</v>
      </c>
      <c r="E266" s="107" t="s">
        <v>53</v>
      </c>
      <c r="F266" s="96">
        <v>2021</v>
      </c>
      <c r="G266" s="107" t="s">
        <v>24</v>
      </c>
      <c r="H266" s="107" t="s">
        <v>16</v>
      </c>
      <c r="I266" s="96" t="s">
        <v>128</v>
      </c>
      <c r="J266" s="96" t="s">
        <v>128</v>
      </c>
      <c r="K266" s="96" t="s">
        <v>128</v>
      </c>
    </row>
    <row r="267" spans="1:11" ht="16.5" x14ac:dyDescent="0.5">
      <c r="A267" s="105" t="s">
        <v>724</v>
      </c>
      <c r="B267" s="105" t="s">
        <v>126</v>
      </c>
      <c r="C267" s="105" t="s">
        <v>369</v>
      </c>
      <c r="D267" s="106">
        <v>10700</v>
      </c>
      <c r="E267" s="105" t="s">
        <v>45</v>
      </c>
      <c r="F267" s="95">
        <v>2023</v>
      </c>
      <c r="G267" s="105" t="s">
        <v>24</v>
      </c>
      <c r="H267" s="105" t="s">
        <v>26</v>
      </c>
      <c r="I267" s="95" t="s">
        <v>128</v>
      </c>
      <c r="J267" s="95" t="s">
        <v>126</v>
      </c>
      <c r="K267" s="95" t="s">
        <v>128</v>
      </c>
    </row>
    <row r="268" spans="1:11" s="111" customFormat="1" ht="16.5" x14ac:dyDescent="0.5">
      <c r="A268" s="105" t="s">
        <v>725</v>
      </c>
      <c r="B268" s="105" t="s">
        <v>126</v>
      </c>
      <c r="C268" s="105" t="s">
        <v>370</v>
      </c>
      <c r="D268" s="106">
        <v>10290</v>
      </c>
      <c r="E268" s="105" t="s">
        <v>45</v>
      </c>
      <c r="F268" s="95">
        <v>2022</v>
      </c>
      <c r="G268" s="105" t="s">
        <v>24</v>
      </c>
      <c r="H268" s="105" t="s">
        <v>16</v>
      </c>
      <c r="I268" s="95" t="s">
        <v>128</v>
      </c>
      <c r="J268" s="95" t="s">
        <v>128</v>
      </c>
      <c r="K268" s="95" t="s">
        <v>128</v>
      </c>
    </row>
    <row r="269" spans="1:11" s="111" customFormat="1" ht="16.5" x14ac:dyDescent="0.5">
      <c r="A269" s="105" t="s">
        <v>726</v>
      </c>
      <c r="B269" s="105" t="s">
        <v>126</v>
      </c>
      <c r="C269" s="105" t="s">
        <v>515</v>
      </c>
      <c r="D269" s="106">
        <v>51260</v>
      </c>
      <c r="E269" s="105" t="s">
        <v>49</v>
      </c>
      <c r="F269" s="95">
        <v>2020</v>
      </c>
      <c r="G269" s="105" t="s">
        <v>24</v>
      </c>
      <c r="H269" s="105" t="s">
        <v>16</v>
      </c>
      <c r="I269" s="95" t="s">
        <v>128</v>
      </c>
      <c r="J269" s="95" t="s">
        <v>128</v>
      </c>
      <c r="K269" s="95" t="s">
        <v>128</v>
      </c>
    </row>
    <row r="270" spans="1:11" s="111" customFormat="1" ht="16.5" x14ac:dyDescent="0.5">
      <c r="A270" s="105" t="s">
        <v>727</v>
      </c>
      <c r="B270" s="105" t="s">
        <v>126</v>
      </c>
      <c r="C270" s="105" t="s">
        <v>371</v>
      </c>
      <c r="D270" s="106">
        <v>10600</v>
      </c>
      <c r="E270" s="105" t="s">
        <v>45</v>
      </c>
      <c r="F270" s="95">
        <v>2022</v>
      </c>
      <c r="G270" s="105" t="s">
        <v>24</v>
      </c>
      <c r="H270" s="105" t="s">
        <v>16</v>
      </c>
      <c r="I270" s="95" t="s">
        <v>128</v>
      </c>
      <c r="J270" s="95" t="s">
        <v>126</v>
      </c>
      <c r="K270" s="95" t="s">
        <v>128</v>
      </c>
    </row>
    <row r="271" spans="1:11" s="111" customFormat="1" ht="16.5" x14ac:dyDescent="0.5">
      <c r="A271" s="105" t="s">
        <v>728</v>
      </c>
      <c r="B271" s="105" t="s">
        <v>126</v>
      </c>
      <c r="C271" s="105" t="s">
        <v>372</v>
      </c>
      <c r="D271" s="106">
        <v>67600</v>
      </c>
      <c r="E271" s="105" t="s">
        <v>46</v>
      </c>
      <c r="F271" s="95">
        <v>2021</v>
      </c>
      <c r="G271" s="105" t="s">
        <v>23</v>
      </c>
      <c r="H271" s="105" t="s">
        <v>16</v>
      </c>
      <c r="I271" s="95" t="s">
        <v>128</v>
      </c>
      <c r="J271" s="95" t="s">
        <v>128</v>
      </c>
      <c r="K271" s="95" t="s">
        <v>128</v>
      </c>
    </row>
    <row r="272" spans="1:11" s="111" customFormat="1" ht="16.5" x14ac:dyDescent="0.5">
      <c r="A272" s="105" t="s">
        <v>729</v>
      </c>
      <c r="B272" s="105" t="s">
        <v>126</v>
      </c>
      <c r="C272" s="105" t="s">
        <v>373</v>
      </c>
      <c r="D272" s="106">
        <v>8400</v>
      </c>
      <c r="E272" s="105" t="s">
        <v>0</v>
      </c>
      <c r="F272" s="95">
        <v>2022</v>
      </c>
      <c r="G272" s="105" t="s">
        <v>24</v>
      </c>
      <c r="H272" s="105" t="s">
        <v>16</v>
      </c>
      <c r="I272" s="95" t="s">
        <v>128</v>
      </c>
      <c r="J272" s="95" t="s">
        <v>128</v>
      </c>
      <c r="K272" s="95" t="s">
        <v>128</v>
      </c>
    </row>
    <row r="273" spans="1:11" s="111" customFormat="1" ht="16.5" x14ac:dyDescent="0.5">
      <c r="A273" s="105" t="s">
        <v>730</v>
      </c>
      <c r="B273" s="105" t="s">
        <v>126</v>
      </c>
      <c r="C273" s="105" t="s">
        <v>374</v>
      </c>
      <c r="D273" s="106">
        <v>51110</v>
      </c>
      <c r="E273" s="105" t="s">
        <v>49</v>
      </c>
      <c r="F273" s="95">
        <v>2023</v>
      </c>
      <c r="G273" s="105" t="s">
        <v>24</v>
      </c>
      <c r="H273" s="105" t="s">
        <v>16</v>
      </c>
      <c r="I273" s="95" t="s">
        <v>128</v>
      </c>
      <c r="J273" s="95" t="s">
        <v>128</v>
      </c>
      <c r="K273" s="95" t="s">
        <v>128</v>
      </c>
    </row>
    <row r="274" spans="1:11" s="111" customFormat="1" ht="16.5" x14ac:dyDescent="0.5">
      <c r="A274" s="105" t="s">
        <v>731</v>
      </c>
      <c r="B274" s="105" t="s">
        <v>126</v>
      </c>
      <c r="C274" s="105" t="s">
        <v>375</v>
      </c>
      <c r="D274" s="106">
        <v>8140</v>
      </c>
      <c r="E274" s="105" t="s">
        <v>0</v>
      </c>
      <c r="F274" s="95">
        <v>2023</v>
      </c>
      <c r="G274" s="105" t="s">
        <v>24</v>
      </c>
      <c r="H274" s="105" t="s">
        <v>16</v>
      </c>
      <c r="I274" s="95" t="s">
        <v>128</v>
      </c>
      <c r="J274" s="95" t="s">
        <v>128</v>
      </c>
      <c r="K274" s="95" t="s">
        <v>128</v>
      </c>
    </row>
    <row r="275" spans="1:11" s="111" customFormat="1" ht="16.5" x14ac:dyDescent="0.5">
      <c r="A275" s="105" t="s">
        <v>732</v>
      </c>
      <c r="B275" s="105" t="s">
        <v>126</v>
      </c>
      <c r="C275" s="105" t="s">
        <v>376</v>
      </c>
      <c r="D275" s="106">
        <v>54150</v>
      </c>
      <c r="E275" s="105" t="s">
        <v>50</v>
      </c>
      <c r="F275" s="95">
        <v>2020</v>
      </c>
      <c r="G275" s="105" t="s">
        <v>24</v>
      </c>
      <c r="H275" s="105" t="s">
        <v>16</v>
      </c>
      <c r="I275" s="95" t="s">
        <v>128</v>
      </c>
      <c r="J275" s="95" t="s">
        <v>128</v>
      </c>
      <c r="K275" s="95" t="s">
        <v>128</v>
      </c>
    </row>
    <row r="276" spans="1:11" s="111" customFormat="1" ht="16.5" x14ac:dyDescent="0.5">
      <c r="A276" s="105" t="s">
        <v>733</v>
      </c>
      <c r="B276" s="105" t="s">
        <v>126</v>
      </c>
      <c r="C276" s="105" t="s">
        <v>377</v>
      </c>
      <c r="D276" s="106">
        <v>88270</v>
      </c>
      <c r="E276" s="105" t="s">
        <v>53</v>
      </c>
      <c r="F276" s="95">
        <v>2019</v>
      </c>
      <c r="G276" s="105" t="s">
        <v>23</v>
      </c>
      <c r="H276" s="105" t="s">
        <v>16</v>
      </c>
      <c r="I276" s="95" t="s">
        <v>128</v>
      </c>
      <c r="J276" s="95" t="s">
        <v>128</v>
      </c>
      <c r="K276" s="95" t="s">
        <v>128</v>
      </c>
    </row>
    <row r="277" spans="1:11" s="111" customFormat="1" ht="16.5" x14ac:dyDescent="0.5">
      <c r="A277" s="105" t="s">
        <v>734</v>
      </c>
      <c r="B277" s="105" t="s">
        <v>128</v>
      </c>
      <c r="C277" s="105" t="s">
        <v>516</v>
      </c>
      <c r="D277" s="106">
        <v>51300</v>
      </c>
      <c r="E277" s="105" t="s">
        <v>49</v>
      </c>
      <c r="F277" s="95">
        <v>2023</v>
      </c>
      <c r="G277" s="105" t="s">
        <v>24</v>
      </c>
      <c r="H277" s="105" t="s">
        <v>26</v>
      </c>
      <c r="I277" s="95" t="e">
        <v>#N/A</v>
      </c>
      <c r="J277" s="95" t="e">
        <v>#N/A</v>
      </c>
      <c r="K277" s="95" t="e">
        <v>#N/A</v>
      </c>
    </row>
    <row r="278" spans="1:11" ht="16.5" x14ac:dyDescent="0.5">
      <c r="A278" s="105" t="s">
        <v>735</v>
      </c>
      <c r="B278" s="105" t="s">
        <v>126</v>
      </c>
      <c r="C278" s="105" t="s">
        <v>378</v>
      </c>
      <c r="D278" s="106">
        <v>88170</v>
      </c>
      <c r="E278" s="105" t="s">
        <v>53</v>
      </c>
      <c r="F278" s="95">
        <v>2018</v>
      </c>
      <c r="G278" s="105" t="s">
        <v>23</v>
      </c>
      <c r="H278" s="105" t="s">
        <v>16</v>
      </c>
      <c r="I278" s="95" t="s">
        <v>128</v>
      </c>
      <c r="J278" s="95" t="s">
        <v>128</v>
      </c>
      <c r="K278" s="95" t="s">
        <v>128</v>
      </c>
    </row>
    <row r="279" spans="1:11" ht="16.5" x14ac:dyDescent="0.5">
      <c r="A279" s="105" t="s">
        <v>379</v>
      </c>
      <c r="B279" s="105" t="s">
        <v>126</v>
      </c>
      <c r="C279" s="105" t="s">
        <v>380</v>
      </c>
      <c r="D279" s="106">
        <v>67670</v>
      </c>
      <c r="E279" s="105" t="s">
        <v>46</v>
      </c>
      <c r="F279" s="95">
        <v>2020</v>
      </c>
      <c r="G279" s="105" t="s">
        <v>24</v>
      </c>
      <c r="H279" s="105" t="s">
        <v>26</v>
      </c>
      <c r="I279" s="95" t="s">
        <v>128</v>
      </c>
      <c r="J279" s="95" t="s">
        <v>128</v>
      </c>
      <c r="K279" s="95" t="s">
        <v>128</v>
      </c>
    </row>
    <row r="280" spans="1:11" s="111" customFormat="1" ht="16.5" x14ac:dyDescent="0.5">
      <c r="A280" s="105" t="s">
        <v>381</v>
      </c>
      <c r="B280" s="105" t="s">
        <v>126</v>
      </c>
      <c r="C280" s="105" t="s">
        <v>382</v>
      </c>
      <c r="D280" s="106">
        <v>88390</v>
      </c>
      <c r="E280" s="105" t="s">
        <v>53</v>
      </c>
      <c r="F280" s="95">
        <v>2018</v>
      </c>
      <c r="G280" s="105" t="s">
        <v>24</v>
      </c>
      <c r="H280" s="105" t="s">
        <v>16</v>
      </c>
      <c r="I280" s="95" t="s">
        <v>128</v>
      </c>
      <c r="J280" s="95" t="s">
        <v>128</v>
      </c>
      <c r="K280" s="95" t="s">
        <v>128</v>
      </c>
    </row>
    <row r="281" spans="1:11" s="111" customFormat="1" ht="16.5" x14ac:dyDescent="0.5">
      <c r="A281" s="105" t="s">
        <v>383</v>
      </c>
      <c r="B281" s="105" t="s">
        <v>128</v>
      </c>
      <c r="C281" s="105" t="s">
        <v>384</v>
      </c>
      <c r="D281" s="106">
        <v>55500</v>
      </c>
      <c r="E281" s="105" t="s">
        <v>51</v>
      </c>
      <c r="F281" s="95">
        <v>2020</v>
      </c>
      <c r="G281" s="105" t="s">
        <v>23</v>
      </c>
      <c r="H281" s="105" t="s">
        <v>16</v>
      </c>
      <c r="I281" s="95" t="s">
        <v>128</v>
      </c>
      <c r="J281" s="95" t="s">
        <v>128</v>
      </c>
      <c r="K281" s="95" t="s">
        <v>128</v>
      </c>
    </row>
    <row r="282" spans="1:11" ht="16.5" x14ac:dyDescent="0.5">
      <c r="A282" s="105" t="s">
        <v>385</v>
      </c>
      <c r="B282" s="105" t="s">
        <v>128</v>
      </c>
      <c r="C282" s="105" t="s">
        <v>517</v>
      </c>
      <c r="D282" s="106" t="s">
        <v>386</v>
      </c>
      <c r="E282" s="105" t="s">
        <v>53</v>
      </c>
      <c r="F282" s="95">
        <v>2014</v>
      </c>
      <c r="G282" s="105" t="s">
        <v>23</v>
      </c>
      <c r="H282" s="105" t="s">
        <v>16</v>
      </c>
      <c r="I282" s="95" t="e">
        <v>#N/A</v>
      </c>
      <c r="J282" s="95" t="e">
        <v>#N/A</v>
      </c>
      <c r="K282" s="95" t="e">
        <v>#N/A</v>
      </c>
    </row>
    <row r="283" spans="1:11" ht="16.5" x14ac:dyDescent="0.5">
      <c r="A283" s="105" t="s">
        <v>387</v>
      </c>
      <c r="B283" s="105" t="s">
        <v>126</v>
      </c>
      <c r="C283" s="105" t="s">
        <v>388</v>
      </c>
      <c r="D283" s="106">
        <v>52200</v>
      </c>
      <c r="E283" s="105" t="s">
        <v>47</v>
      </c>
      <c r="F283" s="95">
        <v>2019</v>
      </c>
      <c r="G283" s="105" t="s">
        <v>23</v>
      </c>
      <c r="H283" s="105" t="s">
        <v>16</v>
      </c>
      <c r="I283" s="95" t="s">
        <v>128</v>
      </c>
      <c r="J283" s="95" t="s">
        <v>128</v>
      </c>
      <c r="K283" s="95" t="s">
        <v>128</v>
      </c>
    </row>
    <row r="284" spans="1:11" s="111" customFormat="1" ht="16.5" x14ac:dyDescent="0.5">
      <c r="A284" s="105" t="s">
        <v>389</v>
      </c>
      <c r="B284" s="105" t="s">
        <v>126</v>
      </c>
      <c r="C284" s="105" t="s">
        <v>390</v>
      </c>
      <c r="D284" s="106">
        <v>54290</v>
      </c>
      <c r="E284" s="105" t="s">
        <v>50</v>
      </c>
      <c r="F284" s="95">
        <v>2014</v>
      </c>
      <c r="G284" s="105" t="s">
        <v>23</v>
      </c>
      <c r="H284" s="105" t="s">
        <v>16</v>
      </c>
      <c r="I284" s="95" t="s">
        <v>128</v>
      </c>
      <c r="J284" s="95" t="s">
        <v>128</v>
      </c>
      <c r="K284" s="95" t="s">
        <v>128</v>
      </c>
    </row>
    <row r="285" spans="1:11" s="111" customFormat="1" ht="16.5" x14ac:dyDescent="0.5">
      <c r="A285" s="105" t="s">
        <v>391</v>
      </c>
      <c r="B285" s="105" t="s">
        <v>126</v>
      </c>
      <c r="C285" s="105" t="s">
        <v>392</v>
      </c>
      <c r="D285" s="106">
        <v>67160</v>
      </c>
      <c r="E285" s="105" t="s">
        <v>46</v>
      </c>
      <c r="F285" s="95">
        <v>2020</v>
      </c>
      <c r="G285" s="105" t="s">
        <v>24</v>
      </c>
      <c r="H285" s="105" t="s">
        <v>16</v>
      </c>
      <c r="I285" s="95" t="s">
        <v>126</v>
      </c>
      <c r="J285" s="95" t="s">
        <v>126</v>
      </c>
      <c r="K285" s="95" t="s">
        <v>126</v>
      </c>
    </row>
    <row r="286" spans="1:11" s="111" customFormat="1" ht="16.5" x14ac:dyDescent="0.5">
      <c r="A286" s="105" t="s">
        <v>393</v>
      </c>
      <c r="B286" s="105" t="s">
        <v>126</v>
      </c>
      <c r="C286" s="105" t="s">
        <v>518</v>
      </c>
      <c r="D286" s="106">
        <v>52400</v>
      </c>
      <c r="E286" s="105" t="s">
        <v>47</v>
      </c>
      <c r="F286" s="95">
        <v>2020</v>
      </c>
      <c r="G286" s="105" t="s">
        <v>24</v>
      </c>
      <c r="H286" s="105" t="s">
        <v>16</v>
      </c>
      <c r="I286" s="95" t="s">
        <v>128</v>
      </c>
      <c r="J286" s="95" t="s">
        <v>128</v>
      </c>
      <c r="K286" s="95" t="s">
        <v>128</v>
      </c>
    </row>
    <row r="287" spans="1:11" s="111" customFormat="1" ht="16.5" x14ac:dyDescent="0.5">
      <c r="A287" s="105" t="s">
        <v>394</v>
      </c>
      <c r="B287" s="105" t="s">
        <v>126</v>
      </c>
      <c r="C287" s="105" t="s">
        <v>175</v>
      </c>
      <c r="D287" s="106">
        <v>10240</v>
      </c>
      <c r="E287" s="105" t="s">
        <v>45</v>
      </c>
      <c r="F287" s="95">
        <v>2018</v>
      </c>
      <c r="G287" s="105" t="s">
        <v>23</v>
      </c>
      <c r="H287" s="105" t="s">
        <v>16</v>
      </c>
      <c r="I287" s="95" t="s">
        <v>128</v>
      </c>
      <c r="J287" s="95" t="s">
        <v>128</v>
      </c>
      <c r="K287" s="95" t="s">
        <v>128</v>
      </c>
    </row>
    <row r="288" spans="1:11" s="111" customFormat="1" ht="16.5" x14ac:dyDescent="0.5">
      <c r="A288" s="105" t="s">
        <v>736</v>
      </c>
      <c r="B288" s="105" t="s">
        <v>126</v>
      </c>
      <c r="C288" s="105" t="s">
        <v>395</v>
      </c>
      <c r="D288" s="106">
        <v>55400</v>
      </c>
      <c r="E288" s="105" t="s">
        <v>51</v>
      </c>
      <c r="F288" s="95">
        <v>2016</v>
      </c>
      <c r="G288" s="105" t="s">
        <v>23</v>
      </c>
      <c r="H288" s="105" t="s">
        <v>16</v>
      </c>
      <c r="I288" s="95" t="s">
        <v>128</v>
      </c>
      <c r="J288" s="95" t="s">
        <v>126</v>
      </c>
      <c r="K288" s="95" t="s">
        <v>128</v>
      </c>
    </row>
    <row r="289" spans="1:11" ht="16.5" x14ac:dyDescent="0.5">
      <c r="A289" s="105" t="s">
        <v>737</v>
      </c>
      <c r="B289" s="105" t="s">
        <v>126</v>
      </c>
      <c r="C289" s="105" t="s">
        <v>184</v>
      </c>
      <c r="D289" s="106">
        <v>88260</v>
      </c>
      <c r="E289" s="105" t="s">
        <v>53</v>
      </c>
      <c r="F289" s="95">
        <v>2017</v>
      </c>
      <c r="G289" s="105" t="s">
        <v>23</v>
      </c>
      <c r="H289" s="105" t="s">
        <v>16</v>
      </c>
      <c r="I289" s="95" t="s">
        <v>128</v>
      </c>
      <c r="J289" s="95" t="s">
        <v>128</v>
      </c>
      <c r="K289" s="95" t="s">
        <v>128</v>
      </c>
    </row>
    <row r="290" spans="1:11" s="111" customFormat="1" ht="16.5" x14ac:dyDescent="0.5">
      <c r="A290" s="105" t="s">
        <v>738</v>
      </c>
      <c r="B290" s="105" t="s">
        <v>126</v>
      </c>
      <c r="C290" s="105" t="s">
        <v>519</v>
      </c>
      <c r="D290" s="106">
        <v>88800</v>
      </c>
      <c r="E290" s="105" t="s">
        <v>53</v>
      </c>
      <c r="F290" s="95">
        <v>2020</v>
      </c>
      <c r="G290" s="105" t="s">
        <v>23</v>
      </c>
      <c r="H290" s="105" t="s">
        <v>16</v>
      </c>
      <c r="I290" s="95" t="s">
        <v>128</v>
      </c>
      <c r="J290" s="95" t="s">
        <v>128</v>
      </c>
      <c r="K290" s="95" t="s">
        <v>128</v>
      </c>
    </row>
    <row r="291" spans="1:11" ht="16.5" x14ac:dyDescent="0.5">
      <c r="A291" s="105" t="s">
        <v>739</v>
      </c>
      <c r="B291" s="105" t="s">
        <v>126</v>
      </c>
      <c r="C291" s="105" t="s">
        <v>396</v>
      </c>
      <c r="D291" s="106">
        <v>67860</v>
      </c>
      <c r="E291" s="105" t="s">
        <v>46</v>
      </c>
      <c r="F291" s="95">
        <v>2012</v>
      </c>
      <c r="G291" s="105" t="s">
        <v>23</v>
      </c>
      <c r="H291" s="105" t="s">
        <v>16</v>
      </c>
      <c r="I291" s="95" t="s">
        <v>128</v>
      </c>
      <c r="J291" s="95" t="s">
        <v>128</v>
      </c>
      <c r="K291" s="95" t="s">
        <v>128</v>
      </c>
    </row>
    <row r="292" spans="1:11" s="111" customFormat="1" ht="16.5" x14ac:dyDescent="0.5">
      <c r="A292" s="105" t="s">
        <v>397</v>
      </c>
      <c r="B292" s="105" t="s">
        <v>126</v>
      </c>
      <c r="C292" s="105" t="s">
        <v>520</v>
      </c>
      <c r="D292" s="106">
        <v>52150</v>
      </c>
      <c r="E292" s="105" t="s">
        <v>47</v>
      </c>
      <c r="F292" s="95">
        <v>2020</v>
      </c>
      <c r="G292" s="105" t="s">
        <v>23</v>
      </c>
      <c r="H292" s="105" t="s">
        <v>16</v>
      </c>
      <c r="I292" s="95" t="s">
        <v>128</v>
      </c>
      <c r="J292" s="95" t="s">
        <v>128</v>
      </c>
      <c r="K292" s="95" t="s">
        <v>128</v>
      </c>
    </row>
    <row r="293" spans="1:11" s="111" customFormat="1" ht="16.5" x14ac:dyDescent="0.5">
      <c r="A293" s="105" t="s">
        <v>398</v>
      </c>
      <c r="B293" s="105" t="s">
        <v>128</v>
      </c>
      <c r="C293" s="105" t="s">
        <v>521</v>
      </c>
      <c r="D293" s="106" t="s">
        <v>399</v>
      </c>
      <c r="E293" s="105" t="s">
        <v>0</v>
      </c>
      <c r="F293" s="95">
        <v>2020</v>
      </c>
      <c r="G293" s="105" t="s">
        <v>23</v>
      </c>
      <c r="H293" s="105" t="s">
        <v>16</v>
      </c>
      <c r="I293" s="95" t="e">
        <v>#N/A</v>
      </c>
      <c r="J293" s="95" t="e">
        <v>#N/A</v>
      </c>
      <c r="K293" s="95" t="e">
        <v>#N/A</v>
      </c>
    </row>
    <row r="294" spans="1:11" ht="16.5" x14ac:dyDescent="0.5">
      <c r="A294" s="107" t="s">
        <v>740</v>
      </c>
      <c r="B294" s="107" t="s">
        <v>128</v>
      </c>
      <c r="C294" s="107" t="s">
        <v>400</v>
      </c>
      <c r="D294" s="108">
        <v>55300</v>
      </c>
      <c r="E294" s="107" t="s">
        <v>51</v>
      </c>
      <c r="F294" s="96">
        <v>2020</v>
      </c>
      <c r="G294" s="107" t="s">
        <v>24</v>
      </c>
      <c r="H294" s="107" t="s">
        <v>16</v>
      </c>
      <c r="I294" s="96" t="s">
        <v>128</v>
      </c>
      <c r="J294" s="96" t="s">
        <v>126</v>
      </c>
      <c r="K294" s="96" t="s">
        <v>128</v>
      </c>
    </row>
    <row r="295" spans="1:11" ht="16.5" x14ac:dyDescent="0.5">
      <c r="A295" s="105" t="s">
        <v>401</v>
      </c>
      <c r="B295" s="105" t="s">
        <v>126</v>
      </c>
      <c r="C295" s="105" t="s">
        <v>402</v>
      </c>
      <c r="D295" s="106">
        <v>10700</v>
      </c>
      <c r="E295" s="105" t="s">
        <v>45</v>
      </c>
      <c r="F295" s="95">
        <v>2018</v>
      </c>
      <c r="G295" s="105" t="s">
        <v>23</v>
      </c>
      <c r="H295" s="105" t="s">
        <v>16</v>
      </c>
      <c r="I295" s="95" t="s">
        <v>128</v>
      </c>
      <c r="J295" s="95" t="s">
        <v>128</v>
      </c>
      <c r="K295" s="95" t="s">
        <v>128</v>
      </c>
    </row>
    <row r="296" spans="1:11" s="111" customFormat="1" ht="16.5" x14ac:dyDescent="0.5">
      <c r="A296" s="105" t="s">
        <v>403</v>
      </c>
      <c r="B296" s="105" t="s">
        <v>126</v>
      </c>
      <c r="C296" s="105" t="s">
        <v>522</v>
      </c>
      <c r="D296" s="106">
        <v>88800</v>
      </c>
      <c r="E296" s="105" t="s">
        <v>53</v>
      </c>
      <c r="F296" s="95">
        <v>2019</v>
      </c>
      <c r="G296" s="105" t="s">
        <v>23</v>
      </c>
      <c r="H296" s="105" t="s">
        <v>16</v>
      </c>
      <c r="I296" s="95" t="s">
        <v>128</v>
      </c>
      <c r="J296" s="95" t="s">
        <v>126</v>
      </c>
      <c r="K296" s="95" t="s">
        <v>128</v>
      </c>
    </row>
    <row r="297" spans="1:11" ht="16.5" x14ac:dyDescent="0.5">
      <c r="A297" s="105" t="s">
        <v>404</v>
      </c>
      <c r="B297" s="105" t="s">
        <v>128</v>
      </c>
      <c r="C297" s="105" t="s">
        <v>405</v>
      </c>
      <c r="D297" s="106" t="s">
        <v>406</v>
      </c>
      <c r="E297" s="105" t="s">
        <v>46</v>
      </c>
      <c r="F297" s="95">
        <v>2013</v>
      </c>
      <c r="G297" s="105" t="s">
        <v>23</v>
      </c>
      <c r="H297" s="105" t="s">
        <v>16</v>
      </c>
      <c r="I297" s="95" t="e">
        <v>#N/A</v>
      </c>
      <c r="J297" s="95" t="e">
        <v>#N/A</v>
      </c>
      <c r="K297" s="95" t="e">
        <v>#N/A</v>
      </c>
    </row>
    <row r="298" spans="1:11" ht="16.5" x14ac:dyDescent="0.5">
      <c r="A298" s="105" t="s">
        <v>741</v>
      </c>
      <c r="B298" s="105" t="s">
        <v>126</v>
      </c>
      <c r="C298" s="105" t="s">
        <v>407</v>
      </c>
      <c r="D298" s="106">
        <v>8450</v>
      </c>
      <c r="E298" s="105" t="s">
        <v>0</v>
      </c>
      <c r="F298" s="95">
        <v>2020</v>
      </c>
      <c r="G298" s="105" t="s">
        <v>24</v>
      </c>
      <c r="H298" s="105" t="s">
        <v>16</v>
      </c>
      <c r="I298" s="95" t="s">
        <v>128</v>
      </c>
      <c r="J298" s="95" t="s">
        <v>126</v>
      </c>
      <c r="K298" s="95" t="s">
        <v>126</v>
      </c>
    </row>
    <row r="299" spans="1:11" s="111" customFormat="1" ht="16.5" x14ac:dyDescent="0.5">
      <c r="A299" s="105" t="s">
        <v>408</v>
      </c>
      <c r="B299" s="105" t="s">
        <v>126</v>
      </c>
      <c r="C299" s="105" t="s">
        <v>365</v>
      </c>
      <c r="D299" s="106">
        <v>8090</v>
      </c>
      <c r="E299" s="105" t="s">
        <v>0</v>
      </c>
      <c r="F299" s="95">
        <v>2019</v>
      </c>
      <c r="G299" s="105" t="s">
        <v>23</v>
      </c>
      <c r="H299" s="105" t="s">
        <v>16</v>
      </c>
      <c r="I299" s="95" t="s">
        <v>128</v>
      </c>
      <c r="J299" s="95" t="s">
        <v>128</v>
      </c>
      <c r="K299" s="95" t="s">
        <v>128</v>
      </c>
    </row>
    <row r="300" spans="1:11" s="111" customFormat="1" ht="16.5" x14ac:dyDescent="0.5">
      <c r="A300" s="105" t="s">
        <v>409</v>
      </c>
      <c r="B300" s="105" t="s">
        <v>126</v>
      </c>
      <c r="C300" s="105" t="s">
        <v>307</v>
      </c>
      <c r="D300" s="106">
        <v>88700</v>
      </c>
      <c r="E300" s="105" t="s">
        <v>53</v>
      </c>
      <c r="F300" s="95">
        <v>2018</v>
      </c>
      <c r="G300" s="105" t="s">
        <v>23</v>
      </c>
      <c r="H300" s="105" t="s">
        <v>16</v>
      </c>
      <c r="I300" s="95" t="s">
        <v>128</v>
      </c>
      <c r="J300" s="95" t="s">
        <v>128</v>
      </c>
      <c r="K300" s="95" t="s">
        <v>128</v>
      </c>
    </row>
    <row r="301" spans="1:11" ht="16.5" x14ac:dyDescent="0.5">
      <c r="A301" s="105" t="s">
        <v>410</v>
      </c>
      <c r="B301" s="105" t="s">
        <v>126</v>
      </c>
      <c r="C301" s="105" t="s">
        <v>523</v>
      </c>
      <c r="D301" s="106">
        <v>55800</v>
      </c>
      <c r="E301" s="105" t="s">
        <v>51</v>
      </c>
      <c r="F301" s="95">
        <v>2020</v>
      </c>
      <c r="G301" s="105" t="s">
        <v>24</v>
      </c>
      <c r="H301" s="105" t="s">
        <v>16</v>
      </c>
      <c r="I301" s="95" t="s">
        <v>128</v>
      </c>
      <c r="J301" s="95" t="s">
        <v>128</v>
      </c>
      <c r="K301" s="95" t="s">
        <v>128</v>
      </c>
    </row>
    <row r="302" spans="1:11" ht="16.5" x14ac:dyDescent="0.5">
      <c r="A302" s="107" t="s">
        <v>411</v>
      </c>
      <c r="B302" s="107" t="s">
        <v>128</v>
      </c>
      <c r="C302" s="107" t="s">
        <v>412</v>
      </c>
      <c r="D302" s="108">
        <v>54360</v>
      </c>
      <c r="E302" s="107" t="s">
        <v>50</v>
      </c>
      <c r="F302" s="96">
        <v>2020</v>
      </c>
      <c r="G302" s="107" t="s">
        <v>23</v>
      </c>
      <c r="H302" s="107" t="s">
        <v>16</v>
      </c>
      <c r="I302" s="96" t="s">
        <v>128</v>
      </c>
      <c r="J302" s="96" t="s">
        <v>128</v>
      </c>
      <c r="K302" s="96" t="s">
        <v>128</v>
      </c>
    </row>
    <row r="303" spans="1:11" ht="16.5" x14ac:dyDescent="0.5">
      <c r="A303" s="105" t="s">
        <v>742</v>
      </c>
      <c r="B303" s="105" t="s">
        <v>126</v>
      </c>
      <c r="C303" s="105" t="s">
        <v>413</v>
      </c>
      <c r="D303" s="106">
        <v>67750</v>
      </c>
      <c r="E303" s="105" t="s">
        <v>46</v>
      </c>
      <c r="F303" s="95">
        <v>2018</v>
      </c>
      <c r="G303" s="105" t="s">
        <v>24</v>
      </c>
      <c r="H303" s="105" t="s">
        <v>26</v>
      </c>
      <c r="I303" s="95" t="s">
        <v>128</v>
      </c>
      <c r="J303" s="95" t="s">
        <v>128</v>
      </c>
      <c r="K303" s="95" t="s">
        <v>128</v>
      </c>
    </row>
    <row r="304" spans="1:11" s="111" customFormat="1" ht="16.5" x14ac:dyDescent="0.5">
      <c r="A304" s="105" t="s">
        <v>414</v>
      </c>
      <c r="B304" s="105" t="s">
        <v>126</v>
      </c>
      <c r="C304" s="105" t="s">
        <v>415</v>
      </c>
      <c r="D304" s="106">
        <v>54610</v>
      </c>
      <c r="E304" s="105" t="s">
        <v>50</v>
      </c>
      <c r="F304" s="95">
        <v>2020</v>
      </c>
      <c r="G304" s="105" t="s">
        <v>23</v>
      </c>
      <c r="H304" s="105" t="s">
        <v>16</v>
      </c>
      <c r="I304" s="95" t="s">
        <v>128</v>
      </c>
      <c r="J304" s="95" t="s">
        <v>128</v>
      </c>
      <c r="K304" s="95" t="s">
        <v>128</v>
      </c>
    </row>
    <row r="305" spans="1:11" s="111" customFormat="1" ht="16.5" x14ac:dyDescent="0.5">
      <c r="A305" s="105" t="s">
        <v>416</v>
      </c>
      <c r="B305" s="105" t="s">
        <v>126</v>
      </c>
      <c r="C305" s="105" t="s">
        <v>417</v>
      </c>
      <c r="D305" s="106">
        <v>52800</v>
      </c>
      <c r="E305" s="105" t="s">
        <v>47</v>
      </c>
      <c r="F305" s="95">
        <v>2020</v>
      </c>
      <c r="G305" s="105" t="s">
        <v>23</v>
      </c>
      <c r="H305" s="105" t="s">
        <v>16</v>
      </c>
      <c r="I305" s="95" t="s">
        <v>128</v>
      </c>
      <c r="J305" s="95" t="s">
        <v>128</v>
      </c>
      <c r="K305" s="95" t="s">
        <v>128</v>
      </c>
    </row>
    <row r="306" spans="1:11" s="111" customFormat="1" ht="16.5" x14ac:dyDescent="0.5">
      <c r="A306" s="105" t="s">
        <v>418</v>
      </c>
      <c r="B306" s="105" t="s">
        <v>126</v>
      </c>
      <c r="C306" s="105" t="s">
        <v>419</v>
      </c>
      <c r="D306" s="106">
        <v>88500</v>
      </c>
      <c r="E306" s="105" t="s">
        <v>53</v>
      </c>
      <c r="F306" s="95">
        <v>2015</v>
      </c>
      <c r="G306" s="105" t="s">
        <v>23</v>
      </c>
      <c r="H306" s="105" t="s">
        <v>16</v>
      </c>
      <c r="I306" s="95" t="s">
        <v>126</v>
      </c>
      <c r="J306" s="95" t="s">
        <v>126</v>
      </c>
      <c r="K306" s="95" t="s">
        <v>126</v>
      </c>
    </row>
    <row r="307" spans="1:11" s="111" customFormat="1" ht="16.5" x14ac:dyDescent="0.5">
      <c r="A307" s="107" t="s">
        <v>420</v>
      </c>
      <c r="B307" s="107" t="s">
        <v>128</v>
      </c>
      <c r="C307" s="107" t="s">
        <v>421</v>
      </c>
      <c r="D307" s="108">
        <v>52150</v>
      </c>
      <c r="E307" s="107" t="s">
        <v>47</v>
      </c>
      <c r="F307" s="96">
        <v>2020</v>
      </c>
      <c r="G307" s="107" t="s">
        <v>24</v>
      </c>
      <c r="H307" s="107" t="s">
        <v>16</v>
      </c>
      <c r="I307" s="96" t="s">
        <v>128</v>
      </c>
      <c r="J307" s="96" t="s">
        <v>128</v>
      </c>
      <c r="K307" s="96" t="s">
        <v>128</v>
      </c>
    </row>
    <row r="308" spans="1:11" ht="16.5" x14ac:dyDescent="0.5">
      <c r="A308" s="105" t="s">
        <v>422</v>
      </c>
      <c r="B308" s="105" t="s">
        <v>126</v>
      </c>
      <c r="C308" s="105" t="s">
        <v>524</v>
      </c>
      <c r="D308" s="106">
        <v>8160</v>
      </c>
      <c r="E308" s="105" t="s">
        <v>0</v>
      </c>
      <c r="F308" s="95">
        <v>2020</v>
      </c>
      <c r="G308" s="105" t="s">
        <v>23</v>
      </c>
      <c r="H308" s="105" t="s">
        <v>16</v>
      </c>
      <c r="I308" s="95" t="s">
        <v>128</v>
      </c>
      <c r="J308" s="95" t="s">
        <v>128</v>
      </c>
      <c r="K308" s="95" t="s">
        <v>128</v>
      </c>
    </row>
    <row r="309" spans="1:11" ht="16.5" x14ac:dyDescent="0.5">
      <c r="A309" s="105" t="s">
        <v>743</v>
      </c>
      <c r="B309" s="105" t="s">
        <v>126</v>
      </c>
      <c r="C309" s="105" t="s">
        <v>423</v>
      </c>
      <c r="D309" s="106">
        <v>68480</v>
      </c>
      <c r="E309" s="105" t="s">
        <v>48</v>
      </c>
      <c r="F309" s="95">
        <v>2015</v>
      </c>
      <c r="G309" s="105" t="s">
        <v>23</v>
      </c>
      <c r="H309" s="105" t="s">
        <v>16</v>
      </c>
      <c r="I309" s="95" t="s">
        <v>126</v>
      </c>
      <c r="J309" s="95" t="s">
        <v>128</v>
      </c>
      <c r="K309" s="95" t="s">
        <v>128</v>
      </c>
    </row>
    <row r="310" spans="1:11" s="111" customFormat="1" ht="16.5" x14ac:dyDescent="0.5">
      <c r="A310" s="105" t="s">
        <v>424</v>
      </c>
      <c r="B310" s="105" t="s">
        <v>126</v>
      </c>
      <c r="C310" s="105" t="s">
        <v>425</v>
      </c>
      <c r="D310" s="106">
        <v>57640</v>
      </c>
      <c r="E310" s="105" t="s">
        <v>52</v>
      </c>
      <c r="F310" s="95">
        <v>2020</v>
      </c>
      <c r="G310" s="105" t="s">
        <v>24</v>
      </c>
      <c r="H310" s="105" t="s">
        <v>26</v>
      </c>
      <c r="I310" s="95" t="s">
        <v>128</v>
      </c>
      <c r="J310" s="95" t="s">
        <v>128</v>
      </c>
      <c r="K310" s="95" t="s">
        <v>128</v>
      </c>
    </row>
    <row r="311" spans="1:11" s="111" customFormat="1" ht="16.5" x14ac:dyDescent="0.5">
      <c r="A311" s="105" t="s">
        <v>744</v>
      </c>
      <c r="B311" s="105" t="s">
        <v>126</v>
      </c>
      <c r="C311" s="105" t="s">
        <v>426</v>
      </c>
      <c r="D311" s="106">
        <v>67590</v>
      </c>
      <c r="E311" s="105" t="s">
        <v>46</v>
      </c>
      <c r="F311" s="95">
        <v>2020</v>
      </c>
      <c r="G311" s="105" t="s">
        <v>23</v>
      </c>
      <c r="H311" s="105" t="s">
        <v>16</v>
      </c>
      <c r="I311" s="95" t="s">
        <v>128</v>
      </c>
      <c r="J311" s="95" t="s">
        <v>128</v>
      </c>
      <c r="K311" s="95" t="s">
        <v>128</v>
      </c>
    </row>
    <row r="312" spans="1:11" s="111" customFormat="1" ht="16.5" x14ac:dyDescent="0.5">
      <c r="A312" s="105" t="s">
        <v>745</v>
      </c>
      <c r="B312" s="105" t="s">
        <v>126</v>
      </c>
      <c r="C312" s="105" t="s">
        <v>427</v>
      </c>
      <c r="D312" s="106">
        <v>55290</v>
      </c>
      <c r="E312" s="105" t="s">
        <v>51</v>
      </c>
      <c r="F312" s="95">
        <v>2016</v>
      </c>
      <c r="G312" s="105" t="s">
        <v>23</v>
      </c>
      <c r="H312" s="105" t="s">
        <v>16</v>
      </c>
      <c r="I312" s="95" t="s">
        <v>128</v>
      </c>
      <c r="J312" s="95" t="s">
        <v>128</v>
      </c>
      <c r="K312" s="95" t="s">
        <v>128</v>
      </c>
    </row>
    <row r="313" spans="1:11" s="111" customFormat="1" ht="16.5" x14ac:dyDescent="0.5">
      <c r="A313" s="105" t="s">
        <v>746</v>
      </c>
      <c r="B313" s="105" t="s">
        <v>126</v>
      </c>
      <c r="C313" s="105" t="s">
        <v>428</v>
      </c>
      <c r="D313" s="106">
        <v>52110</v>
      </c>
      <c r="E313" s="105" t="s">
        <v>47</v>
      </c>
      <c r="F313" s="95">
        <v>2020</v>
      </c>
      <c r="G313" s="105" t="s">
        <v>23</v>
      </c>
      <c r="H313" s="105" t="s">
        <v>16</v>
      </c>
      <c r="I313" s="95" t="s">
        <v>128</v>
      </c>
      <c r="J313" s="95" t="s">
        <v>128</v>
      </c>
      <c r="K313" s="95" t="s">
        <v>128</v>
      </c>
    </row>
    <row r="314" spans="1:11" s="111" customFormat="1" ht="16.5" x14ac:dyDescent="0.5">
      <c r="A314" s="105" t="s">
        <v>747</v>
      </c>
      <c r="B314" s="105" t="s">
        <v>126</v>
      </c>
      <c r="C314" s="105" t="s">
        <v>429</v>
      </c>
      <c r="D314" s="106">
        <v>8400</v>
      </c>
      <c r="E314" s="105" t="s">
        <v>0</v>
      </c>
      <c r="F314" s="95">
        <v>2016</v>
      </c>
      <c r="G314" s="105" t="s">
        <v>23</v>
      </c>
      <c r="H314" s="105" t="s">
        <v>16</v>
      </c>
      <c r="I314" s="95" t="s">
        <v>128</v>
      </c>
      <c r="J314" s="95" t="s">
        <v>128</v>
      </c>
      <c r="K314" s="95" t="s">
        <v>128</v>
      </c>
    </row>
    <row r="315" spans="1:11" ht="16.5" x14ac:dyDescent="0.5">
      <c r="A315" s="105" t="s">
        <v>430</v>
      </c>
      <c r="B315" s="105" t="s">
        <v>126</v>
      </c>
      <c r="C315" s="105" t="s">
        <v>525</v>
      </c>
      <c r="D315" s="106">
        <v>51600</v>
      </c>
      <c r="E315" s="105" t="s">
        <v>49</v>
      </c>
      <c r="F315" s="95">
        <v>2018</v>
      </c>
      <c r="G315" s="105" t="s">
        <v>23</v>
      </c>
      <c r="H315" s="105" t="s">
        <v>16</v>
      </c>
      <c r="I315" s="95" t="s">
        <v>128</v>
      </c>
      <c r="J315" s="95" t="s">
        <v>128</v>
      </c>
      <c r="K315" s="95" t="s">
        <v>128</v>
      </c>
    </row>
    <row r="316" spans="1:11" s="111" customFormat="1" ht="16.5" x14ac:dyDescent="0.5">
      <c r="A316" s="105" t="s">
        <v>748</v>
      </c>
      <c r="B316" s="105" t="s">
        <v>126</v>
      </c>
      <c r="C316" s="105" t="s">
        <v>431</v>
      </c>
      <c r="D316" s="106">
        <v>8400</v>
      </c>
      <c r="E316" s="105" t="s">
        <v>0</v>
      </c>
      <c r="F316" s="95">
        <v>2019</v>
      </c>
      <c r="G316" s="105" t="s">
        <v>23</v>
      </c>
      <c r="H316" s="105" t="s">
        <v>16</v>
      </c>
      <c r="I316" s="95" t="s">
        <v>128</v>
      </c>
      <c r="J316" s="95" t="s">
        <v>128</v>
      </c>
      <c r="K316" s="95" t="s">
        <v>128</v>
      </c>
    </row>
    <row r="317" spans="1:11" s="111" customFormat="1" ht="16.5" x14ac:dyDescent="0.5">
      <c r="A317" s="105" t="s">
        <v>432</v>
      </c>
      <c r="B317" s="105" t="s">
        <v>126</v>
      </c>
      <c r="C317" s="105" t="s">
        <v>433</v>
      </c>
      <c r="D317" s="106">
        <v>51300</v>
      </c>
      <c r="E317" s="105" t="s">
        <v>49</v>
      </c>
      <c r="F317" s="95">
        <v>2015</v>
      </c>
      <c r="G317" s="105" t="s">
        <v>23</v>
      </c>
      <c r="H317" s="105" t="s">
        <v>16</v>
      </c>
      <c r="I317" s="95" t="s">
        <v>128</v>
      </c>
      <c r="J317" s="95" t="s">
        <v>128</v>
      </c>
      <c r="K317" s="95" t="s">
        <v>128</v>
      </c>
    </row>
    <row r="318" spans="1:11" s="111" customFormat="1" ht="16.5" x14ac:dyDescent="0.5">
      <c r="A318" s="107" t="s">
        <v>749</v>
      </c>
      <c r="B318" s="107" t="s">
        <v>128</v>
      </c>
      <c r="C318" s="107" t="s">
        <v>526</v>
      </c>
      <c r="D318" s="108">
        <v>57630</v>
      </c>
      <c r="E318" s="107" t="s">
        <v>52</v>
      </c>
      <c r="F318" s="96">
        <v>2019</v>
      </c>
      <c r="G318" s="107" t="s">
        <v>24</v>
      </c>
      <c r="H318" s="107" t="s">
        <v>16</v>
      </c>
      <c r="I318" s="96" t="s">
        <v>128</v>
      </c>
      <c r="J318" s="96" t="s">
        <v>128</v>
      </c>
      <c r="K318" s="96" t="s">
        <v>128</v>
      </c>
    </row>
    <row r="319" spans="1:11" ht="16.5" x14ac:dyDescent="0.5">
      <c r="A319" s="105" t="s">
        <v>750</v>
      </c>
      <c r="B319" s="105" t="s">
        <v>126</v>
      </c>
      <c r="C319" s="105" t="s">
        <v>369</v>
      </c>
      <c r="D319" s="106">
        <v>10700</v>
      </c>
      <c r="E319" s="105" t="s">
        <v>45</v>
      </c>
      <c r="F319" s="95">
        <v>2021</v>
      </c>
      <c r="G319" s="105" t="s">
        <v>24</v>
      </c>
      <c r="H319" s="105" t="s">
        <v>16</v>
      </c>
      <c r="I319" s="95" t="s">
        <v>128</v>
      </c>
      <c r="J319" s="95" t="s">
        <v>128</v>
      </c>
      <c r="K319" s="95" t="s">
        <v>128</v>
      </c>
    </row>
    <row r="320" spans="1:11" s="111" customFormat="1" ht="16.5" x14ac:dyDescent="0.5">
      <c r="A320" s="105" t="s">
        <v>751</v>
      </c>
      <c r="B320" s="105" t="s">
        <v>126</v>
      </c>
      <c r="C320" s="105" t="s">
        <v>434</v>
      </c>
      <c r="D320" s="106">
        <v>68390</v>
      </c>
      <c r="E320" s="105" t="s">
        <v>48</v>
      </c>
      <c r="F320" s="95">
        <v>2020</v>
      </c>
      <c r="G320" s="105" t="s">
        <v>24</v>
      </c>
      <c r="H320" s="105" t="s">
        <v>21</v>
      </c>
      <c r="I320" s="95" t="s">
        <v>128</v>
      </c>
      <c r="J320" s="95" t="s">
        <v>128</v>
      </c>
      <c r="K320" s="95" t="s">
        <v>128</v>
      </c>
    </row>
    <row r="321" spans="1:11" s="111" customFormat="1" ht="16.5" x14ac:dyDescent="0.5">
      <c r="A321" s="105" t="s">
        <v>752</v>
      </c>
      <c r="B321" s="105" t="s">
        <v>126</v>
      </c>
      <c r="C321" s="105" t="s">
        <v>435</v>
      </c>
      <c r="D321" s="106" t="s">
        <v>436</v>
      </c>
      <c r="E321" s="105" t="s">
        <v>52</v>
      </c>
      <c r="F321" s="95">
        <v>2012</v>
      </c>
      <c r="G321" s="105" t="s">
        <v>23</v>
      </c>
      <c r="H321" s="105" t="s">
        <v>21</v>
      </c>
      <c r="I321" s="95" t="s">
        <v>128</v>
      </c>
      <c r="J321" s="95" t="s">
        <v>128</v>
      </c>
      <c r="K321" s="95" t="s">
        <v>128</v>
      </c>
    </row>
    <row r="322" spans="1:11" s="111" customFormat="1" ht="16.5" x14ac:dyDescent="0.5">
      <c r="A322" s="105" t="s">
        <v>753</v>
      </c>
      <c r="B322" s="105" t="s">
        <v>126</v>
      </c>
      <c r="C322" s="105" t="s">
        <v>527</v>
      </c>
      <c r="D322" s="106" t="s">
        <v>437</v>
      </c>
      <c r="E322" s="105" t="s">
        <v>48</v>
      </c>
      <c r="F322" s="95">
        <v>1997</v>
      </c>
      <c r="G322" s="105" t="s">
        <v>15</v>
      </c>
      <c r="H322" s="105" t="s">
        <v>37</v>
      </c>
      <c r="I322" s="95" t="s">
        <v>128</v>
      </c>
      <c r="J322" s="95" t="s">
        <v>128</v>
      </c>
      <c r="K322" s="95" t="s">
        <v>128</v>
      </c>
    </row>
    <row r="323" spans="1:11" s="111" customFormat="1" ht="16.5" x14ac:dyDescent="0.5">
      <c r="A323" s="105" t="s">
        <v>754</v>
      </c>
      <c r="B323" s="105" t="s">
        <v>126</v>
      </c>
      <c r="C323" s="105" t="s">
        <v>528</v>
      </c>
      <c r="D323" s="106">
        <v>54300</v>
      </c>
      <c r="E323" s="105" t="s">
        <v>50</v>
      </c>
      <c r="F323" s="95">
        <v>2018</v>
      </c>
      <c r="G323" s="105" t="s">
        <v>23</v>
      </c>
      <c r="H323" s="105" t="s">
        <v>21</v>
      </c>
      <c r="I323" s="95" t="s">
        <v>128</v>
      </c>
      <c r="J323" s="95" t="s">
        <v>128</v>
      </c>
      <c r="K323" s="95" t="s">
        <v>128</v>
      </c>
    </row>
    <row r="324" spans="1:11" s="111" customFormat="1" ht="16.5" x14ac:dyDescent="0.5">
      <c r="A324" s="105" t="s">
        <v>755</v>
      </c>
      <c r="B324" s="105" t="s">
        <v>126</v>
      </c>
      <c r="C324" s="105" t="s">
        <v>529</v>
      </c>
      <c r="D324" s="106" t="s">
        <v>438</v>
      </c>
      <c r="E324" s="105" t="s">
        <v>48</v>
      </c>
      <c r="F324" s="95">
        <v>2010</v>
      </c>
      <c r="G324" s="105" t="s">
        <v>23</v>
      </c>
      <c r="H324" s="105" t="s">
        <v>21</v>
      </c>
      <c r="I324" s="95" t="s">
        <v>128</v>
      </c>
      <c r="J324" s="95" t="s">
        <v>128</v>
      </c>
      <c r="K324" s="95" t="s">
        <v>128</v>
      </c>
    </row>
    <row r="325" spans="1:11" ht="16.5" x14ac:dyDescent="0.5">
      <c r="A325" s="105" t="s">
        <v>756</v>
      </c>
      <c r="B325" s="105" t="s">
        <v>126</v>
      </c>
      <c r="C325" s="105" t="s">
        <v>439</v>
      </c>
      <c r="D325" s="106">
        <v>68500</v>
      </c>
      <c r="E325" s="105" t="s">
        <v>48</v>
      </c>
      <c r="F325" s="95">
        <v>2006</v>
      </c>
      <c r="G325" s="105" t="s">
        <v>15</v>
      </c>
      <c r="H325" s="105" t="s">
        <v>21</v>
      </c>
      <c r="I325" s="95" t="s">
        <v>128</v>
      </c>
      <c r="J325" s="95" t="s">
        <v>128</v>
      </c>
      <c r="K325" s="95" t="s">
        <v>128</v>
      </c>
    </row>
    <row r="326" spans="1:11" s="111" customFormat="1" ht="16.5" x14ac:dyDescent="0.5">
      <c r="A326" s="105" t="s">
        <v>757</v>
      </c>
      <c r="B326" s="105" t="s">
        <v>126</v>
      </c>
      <c r="C326" s="105" t="s">
        <v>530</v>
      </c>
      <c r="D326" s="106" t="s">
        <v>440</v>
      </c>
      <c r="E326" s="105" t="s">
        <v>50</v>
      </c>
      <c r="F326" s="95">
        <v>1970</v>
      </c>
      <c r="G326" s="105" t="s">
        <v>24</v>
      </c>
      <c r="H326" s="105" t="s">
        <v>21</v>
      </c>
      <c r="I326" s="95" t="s">
        <v>128</v>
      </c>
      <c r="J326" s="95" t="s">
        <v>128</v>
      </c>
      <c r="K326" s="95" t="s">
        <v>128</v>
      </c>
    </row>
    <row r="327" spans="1:11" ht="16.5" x14ac:dyDescent="0.5">
      <c r="A327" s="105" t="s">
        <v>758</v>
      </c>
      <c r="B327" s="105" t="s">
        <v>126</v>
      </c>
      <c r="C327" s="105" t="s">
        <v>441</v>
      </c>
      <c r="D327" s="106" t="s">
        <v>442</v>
      </c>
      <c r="E327" s="105" t="s">
        <v>52</v>
      </c>
      <c r="F327" s="95">
        <v>2003</v>
      </c>
      <c r="G327" s="105" t="s">
        <v>15</v>
      </c>
      <c r="H327" s="105" t="e">
        <v>#N/A</v>
      </c>
      <c r="I327" s="95" t="s">
        <v>128</v>
      </c>
      <c r="J327" s="95" t="s">
        <v>128</v>
      </c>
      <c r="K327" s="95" t="s">
        <v>128</v>
      </c>
    </row>
    <row r="328" spans="1:11" s="111" customFormat="1" ht="16.5" x14ac:dyDescent="0.5">
      <c r="A328" s="105" t="s">
        <v>759</v>
      </c>
      <c r="B328" s="105" t="s">
        <v>126</v>
      </c>
      <c r="C328" s="105" t="s">
        <v>155</v>
      </c>
      <c r="D328" s="106">
        <v>67210</v>
      </c>
      <c r="E328" s="105" t="s">
        <v>46</v>
      </c>
      <c r="F328" s="95">
        <v>2012</v>
      </c>
      <c r="G328" s="105" t="s">
        <v>23</v>
      </c>
      <c r="H328" s="105" t="s">
        <v>21</v>
      </c>
      <c r="I328" s="95" t="s">
        <v>128</v>
      </c>
      <c r="J328" s="95" t="s">
        <v>128</v>
      </c>
      <c r="K328" s="95" t="s">
        <v>128</v>
      </c>
    </row>
    <row r="329" spans="1:11" s="111" customFormat="1" ht="16.5" x14ac:dyDescent="0.5">
      <c r="A329" s="105" t="s">
        <v>760</v>
      </c>
      <c r="B329" s="105" t="s">
        <v>126</v>
      </c>
      <c r="C329" s="105" t="s">
        <v>313</v>
      </c>
      <c r="D329" s="106">
        <v>10600</v>
      </c>
      <c r="E329" s="105" t="s">
        <v>45</v>
      </c>
      <c r="F329" s="95">
        <v>2023</v>
      </c>
      <c r="G329" s="105" t="s">
        <v>24</v>
      </c>
      <c r="H329" s="105" t="s">
        <v>21</v>
      </c>
      <c r="I329" s="95" t="s">
        <v>128</v>
      </c>
      <c r="J329" s="95" t="s">
        <v>128</v>
      </c>
      <c r="K329" s="95" t="s">
        <v>128</v>
      </c>
    </row>
    <row r="330" spans="1:11" s="111" customFormat="1" ht="16.5" x14ac:dyDescent="0.5">
      <c r="A330" s="105" t="s">
        <v>443</v>
      </c>
      <c r="B330" s="105" t="s">
        <v>126</v>
      </c>
      <c r="C330" s="105" t="s">
        <v>444</v>
      </c>
      <c r="D330" s="106" t="s">
        <v>445</v>
      </c>
      <c r="E330" s="105" t="s">
        <v>46</v>
      </c>
      <c r="F330" s="95">
        <v>2014</v>
      </c>
      <c r="G330" s="105" t="s">
        <v>23</v>
      </c>
      <c r="H330" s="105" t="s">
        <v>21</v>
      </c>
      <c r="I330" s="95" t="s">
        <v>128</v>
      </c>
      <c r="J330" s="95" t="s">
        <v>128</v>
      </c>
      <c r="K330" s="95" t="s">
        <v>128</v>
      </c>
    </row>
    <row r="331" spans="1:11" ht="16.5" x14ac:dyDescent="0.5">
      <c r="A331" s="105" t="s">
        <v>761</v>
      </c>
      <c r="B331" s="105" t="s">
        <v>126</v>
      </c>
      <c r="C331" s="105" t="s">
        <v>444</v>
      </c>
      <c r="D331" s="106" t="s">
        <v>445</v>
      </c>
      <c r="E331" s="105" t="s">
        <v>46</v>
      </c>
      <c r="F331" s="95">
        <v>2014</v>
      </c>
      <c r="G331" s="105" t="s">
        <v>24</v>
      </c>
      <c r="H331" s="105" t="s">
        <v>21</v>
      </c>
      <c r="I331" s="95" t="s">
        <v>128</v>
      </c>
      <c r="J331" s="95" t="s">
        <v>128</v>
      </c>
      <c r="K331" s="95" t="s">
        <v>128</v>
      </c>
    </row>
    <row r="332" spans="1:11" s="111" customFormat="1" ht="16.5" x14ac:dyDescent="0.5">
      <c r="A332" s="105" t="s">
        <v>446</v>
      </c>
      <c r="B332" s="105" t="s">
        <v>126</v>
      </c>
      <c r="C332" s="105" t="s">
        <v>447</v>
      </c>
      <c r="D332" s="106">
        <v>8190</v>
      </c>
      <c r="E332" s="105" t="s">
        <v>0</v>
      </c>
      <c r="F332" s="95">
        <v>2020</v>
      </c>
      <c r="G332" s="105" t="s">
        <v>24</v>
      </c>
      <c r="H332" s="105" t="s">
        <v>16</v>
      </c>
      <c r="I332" s="95" t="s">
        <v>128</v>
      </c>
      <c r="J332" s="95" t="s">
        <v>128</v>
      </c>
      <c r="K332" s="95" t="s">
        <v>128</v>
      </c>
    </row>
    <row r="333" spans="1:11" ht="16.5" x14ac:dyDescent="0.5">
      <c r="A333" s="105" t="s">
        <v>762</v>
      </c>
      <c r="B333" s="105" t="s">
        <v>126</v>
      </c>
      <c r="C333" s="105" t="s">
        <v>531</v>
      </c>
      <c r="D333" s="106">
        <v>57600</v>
      </c>
      <c r="E333" s="105" t="s">
        <v>52</v>
      </c>
      <c r="F333" s="95">
        <v>2012</v>
      </c>
      <c r="G333" s="105" t="s">
        <v>23</v>
      </c>
      <c r="H333" s="105" t="s">
        <v>26</v>
      </c>
      <c r="I333" s="95" t="s">
        <v>128</v>
      </c>
      <c r="J333" s="95" t="s">
        <v>126</v>
      </c>
      <c r="K333" s="95" t="s">
        <v>126</v>
      </c>
    </row>
    <row r="334" spans="1:11" s="111" customFormat="1" ht="16.5" x14ac:dyDescent="0.5">
      <c r="A334" s="105" t="s">
        <v>763</v>
      </c>
      <c r="B334" s="105" t="s">
        <v>126</v>
      </c>
      <c r="C334" s="105" t="s">
        <v>532</v>
      </c>
      <c r="D334" s="106" t="s">
        <v>448</v>
      </c>
      <c r="E334" s="105" t="s">
        <v>52</v>
      </c>
      <c r="F334" s="95">
        <v>2020</v>
      </c>
      <c r="G334" s="105" t="s">
        <v>24</v>
      </c>
      <c r="H334" s="105" t="s">
        <v>21</v>
      </c>
      <c r="I334" s="95" t="s">
        <v>128</v>
      </c>
      <c r="J334" s="95" t="s">
        <v>128</v>
      </c>
      <c r="K334" s="95" t="s">
        <v>128</v>
      </c>
    </row>
    <row r="335" spans="1:11" ht="16.5" x14ac:dyDescent="0.5">
      <c r="A335" s="105" t="s">
        <v>764</v>
      </c>
      <c r="B335" s="105" t="s">
        <v>126</v>
      </c>
      <c r="C335" s="105" t="s">
        <v>449</v>
      </c>
      <c r="D335" s="106">
        <v>57480</v>
      </c>
      <c r="E335" s="105" t="s">
        <v>52</v>
      </c>
      <c r="F335" s="95">
        <v>2016</v>
      </c>
      <c r="G335" s="105" t="s">
        <v>23</v>
      </c>
      <c r="H335" s="105" t="s">
        <v>16</v>
      </c>
      <c r="I335" s="95" t="s">
        <v>128</v>
      </c>
      <c r="J335" s="95" t="s">
        <v>128</v>
      </c>
      <c r="K335" s="95" t="s">
        <v>128</v>
      </c>
    </row>
    <row r="336" spans="1:11" s="111" customFormat="1" ht="16.5" x14ac:dyDescent="0.5">
      <c r="A336" s="105" t="s">
        <v>450</v>
      </c>
      <c r="B336" s="105" t="s">
        <v>128</v>
      </c>
      <c r="C336" s="105" t="s">
        <v>451</v>
      </c>
      <c r="D336" s="106">
        <v>57380</v>
      </c>
      <c r="E336" s="105" t="s">
        <v>52</v>
      </c>
      <c r="F336" s="95">
        <v>2015</v>
      </c>
      <c r="G336" s="105" t="s">
        <v>23</v>
      </c>
      <c r="H336" s="105" t="s">
        <v>26</v>
      </c>
      <c r="I336" s="95" t="s">
        <v>126</v>
      </c>
      <c r="J336" s="95" t="s">
        <v>126</v>
      </c>
      <c r="K336" s="95" t="s">
        <v>126</v>
      </c>
    </row>
    <row r="337" spans="1:11" ht="16.5" x14ac:dyDescent="0.5">
      <c r="A337" s="105" t="s">
        <v>765</v>
      </c>
      <c r="B337" s="105" t="s">
        <v>126</v>
      </c>
      <c r="C337" s="105" t="s">
        <v>452</v>
      </c>
      <c r="D337" s="106">
        <v>51320</v>
      </c>
      <c r="E337" s="105" t="s">
        <v>49</v>
      </c>
      <c r="F337" s="95">
        <v>2019</v>
      </c>
      <c r="G337" s="105" t="s">
        <v>23</v>
      </c>
      <c r="H337" s="105" t="s">
        <v>16</v>
      </c>
      <c r="I337" s="95" t="s">
        <v>128</v>
      </c>
      <c r="J337" s="95" t="s">
        <v>128</v>
      </c>
      <c r="K337" s="95" t="s">
        <v>128</v>
      </c>
    </row>
    <row r="338" spans="1:11" ht="16.5" x14ac:dyDescent="0.5">
      <c r="A338" s="105" t="s">
        <v>766</v>
      </c>
      <c r="B338" s="105" t="s">
        <v>126</v>
      </c>
      <c r="C338" s="105" t="s">
        <v>453</v>
      </c>
      <c r="D338" s="106">
        <v>8310</v>
      </c>
      <c r="E338" s="105" t="s">
        <v>0</v>
      </c>
      <c r="F338" s="95">
        <v>2019</v>
      </c>
      <c r="G338" s="105" t="s">
        <v>23</v>
      </c>
      <c r="H338" s="105" t="s">
        <v>26</v>
      </c>
      <c r="I338" s="95" t="s">
        <v>128</v>
      </c>
      <c r="J338" s="95" t="s">
        <v>128</v>
      </c>
      <c r="K338" s="95" t="s">
        <v>128</v>
      </c>
    </row>
    <row r="339" spans="1:11" ht="16.5" x14ac:dyDescent="0.5">
      <c r="A339" s="105" t="s">
        <v>767</v>
      </c>
      <c r="B339" s="105" t="s">
        <v>126</v>
      </c>
      <c r="C339" s="105" t="s">
        <v>155</v>
      </c>
      <c r="D339" s="106">
        <v>67210</v>
      </c>
      <c r="E339" s="105" t="s">
        <v>46</v>
      </c>
      <c r="F339" s="95">
        <v>2013</v>
      </c>
      <c r="G339" s="105" t="s">
        <v>23</v>
      </c>
      <c r="H339" s="105" t="s">
        <v>16</v>
      </c>
      <c r="I339" s="95" t="s">
        <v>126</v>
      </c>
      <c r="J339" s="95" t="s">
        <v>126</v>
      </c>
      <c r="K339" s="95" t="s">
        <v>128</v>
      </c>
    </row>
    <row r="340" spans="1:11" ht="16.5" x14ac:dyDescent="0.5">
      <c r="A340" s="105" t="s">
        <v>768</v>
      </c>
      <c r="B340" s="105" t="s">
        <v>126</v>
      </c>
      <c r="C340" s="105" t="s">
        <v>151</v>
      </c>
      <c r="D340" s="106">
        <v>67000</v>
      </c>
      <c r="E340" s="105" t="s">
        <v>46</v>
      </c>
      <c r="F340" s="95">
        <v>2007</v>
      </c>
      <c r="G340" s="105" t="s">
        <v>24</v>
      </c>
      <c r="H340" s="105" t="s">
        <v>21</v>
      </c>
      <c r="I340" s="95" t="s">
        <v>128</v>
      </c>
      <c r="J340" s="95" t="s">
        <v>128</v>
      </c>
      <c r="K340" s="95" t="s">
        <v>128</v>
      </c>
    </row>
    <row r="341" spans="1:11" ht="16.5" x14ac:dyDescent="0.5">
      <c r="A341" s="105" t="s">
        <v>769</v>
      </c>
      <c r="B341" s="105" t="s">
        <v>126</v>
      </c>
      <c r="C341" s="105" t="s">
        <v>454</v>
      </c>
      <c r="D341" s="106">
        <v>10800</v>
      </c>
      <c r="E341" s="105" t="s">
        <v>45</v>
      </c>
      <c r="F341" s="95">
        <v>2023</v>
      </c>
      <c r="G341" s="105" t="s">
        <v>24</v>
      </c>
      <c r="H341" s="105" t="s">
        <v>16</v>
      </c>
      <c r="I341" s="95" t="s">
        <v>128</v>
      </c>
      <c r="J341" s="95" t="s">
        <v>128</v>
      </c>
      <c r="K341" s="95" t="s">
        <v>128</v>
      </c>
    </row>
    <row r="342" spans="1:11" ht="16.5" x14ac:dyDescent="0.5">
      <c r="A342" s="112" t="s">
        <v>533</v>
      </c>
      <c r="B342" s="112" t="s">
        <v>126</v>
      </c>
      <c r="C342" s="112" t="s">
        <v>456</v>
      </c>
      <c r="D342" s="113">
        <v>88220</v>
      </c>
      <c r="E342" s="112" t="s">
        <v>53</v>
      </c>
      <c r="F342" s="97">
        <v>2017</v>
      </c>
      <c r="G342" s="112" t="s">
        <v>23</v>
      </c>
      <c r="H342" s="112" t="s">
        <v>16</v>
      </c>
      <c r="I342" s="97" t="s">
        <v>126</v>
      </c>
      <c r="J342" s="97" t="s">
        <v>126</v>
      </c>
      <c r="K342" s="97" t="s">
        <v>126</v>
      </c>
    </row>
    <row r="346" spans="1:11" x14ac:dyDescent="0.5">
      <c r="A346" s="102" t="s">
        <v>86</v>
      </c>
    </row>
    <row r="347" spans="1:11" x14ac:dyDescent="0.5">
      <c r="A347" s="103" t="s">
        <v>82</v>
      </c>
    </row>
    <row r="348" spans="1:11" x14ac:dyDescent="0.5">
      <c r="A348" s="103" t="s">
        <v>83</v>
      </c>
      <c r="B348" s="114" t="s">
        <v>84</v>
      </c>
    </row>
  </sheetData>
  <mergeCells count="4">
    <mergeCell ref="A7:J8"/>
    <mergeCell ref="A11:J11"/>
    <mergeCell ref="A14:J14"/>
    <mergeCell ref="B15:J15"/>
  </mergeCells>
  <conditionalFormatting sqref="A18:K342">
    <cfRule type="expression" dxfId="158" priority="21">
      <formula>$B18="Non"</formula>
    </cfRule>
  </conditionalFormatting>
  <hyperlinks>
    <hyperlink ref="B348" r:id="rId1" xr:uid="{3BEFD7EF-00B7-44C1-B42A-278D257A2E01}"/>
  </hyperlinks>
  <pageMargins left="0.7" right="0.7" top="0.75" bottom="0.75" header="0.3" footer="0.3"/>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BAF70-A366-445C-B2BF-F7C8364EA735}">
  <sheetPr>
    <tabColor theme="4" tint="0.59999389629810485"/>
  </sheetPr>
  <dimension ref="A1:BG201"/>
  <sheetViews>
    <sheetView showGridLines="0" zoomScale="85" zoomScaleNormal="85" workbookViewId="0">
      <selection activeCell="O11" sqref="O11"/>
    </sheetView>
  </sheetViews>
  <sheetFormatPr baseColWidth="10" defaultColWidth="10.07421875" defaultRowHeight="11.5" x14ac:dyDescent="0.5"/>
  <cols>
    <col min="1" max="1" width="28" style="3" customWidth="1"/>
    <col min="2" max="2" width="15.07421875" style="3" customWidth="1"/>
    <col min="3" max="3" width="10.53515625" style="3" customWidth="1"/>
    <col min="4" max="4" width="21.3046875" style="3" customWidth="1"/>
    <col min="5" max="5" width="15.4609375" style="3" customWidth="1"/>
    <col min="6" max="7" width="11.84375" style="3" customWidth="1"/>
    <col min="8" max="8" width="3.69140625" style="3" bestFit="1" customWidth="1"/>
    <col min="9" max="9" width="17.4609375" style="3" customWidth="1"/>
    <col min="10" max="10" width="12.07421875" style="3" customWidth="1"/>
    <col min="11" max="11" width="12.3046875" style="3" customWidth="1"/>
    <col min="12" max="12" width="12.53515625" style="3" customWidth="1"/>
    <col min="13" max="13" width="10.84375" style="3" customWidth="1"/>
    <col min="14" max="14" width="4.84375" style="3" bestFit="1" customWidth="1"/>
    <col min="15" max="15" width="7.07421875" style="3" bestFit="1" customWidth="1"/>
    <col min="16" max="21" width="4.84375" style="3" bestFit="1" customWidth="1"/>
    <col min="22" max="22" width="6" style="3" bestFit="1" customWidth="1"/>
    <col min="23" max="29" width="4.84375" style="3" bestFit="1" customWidth="1"/>
    <col min="30" max="30" width="6" style="3" bestFit="1" customWidth="1"/>
    <col min="31" max="36" width="4.84375" style="3" bestFit="1" customWidth="1"/>
    <col min="37" max="37" width="6" style="3" bestFit="1" customWidth="1"/>
    <col min="38" max="41" width="4.84375" style="3" bestFit="1" customWidth="1"/>
    <col min="42" max="42" width="6" style="3" bestFit="1" customWidth="1"/>
    <col min="43" max="51" width="4.84375" style="3" bestFit="1" customWidth="1"/>
    <col min="52" max="52" width="6" style="3" bestFit="1" customWidth="1"/>
    <col min="53" max="58" width="4.84375" style="3" bestFit="1" customWidth="1"/>
    <col min="59" max="59" width="13.23046875" style="3" bestFit="1" customWidth="1"/>
    <col min="60" max="16384" width="10.07421875" style="3"/>
  </cols>
  <sheetData>
    <row r="1" spans="1:10" ht="25" x14ac:dyDescent="0.5">
      <c r="A1" s="59" t="s">
        <v>0</v>
      </c>
      <c r="B1" s="2"/>
    </row>
    <row r="2" spans="1:10" ht="12.65" customHeight="1" x14ac:dyDescent="0.5"/>
    <row r="3" spans="1:10" s="58" customFormat="1" ht="14" x14ac:dyDescent="0.5">
      <c r="A3" s="58" t="s">
        <v>1</v>
      </c>
    </row>
    <row r="4" spans="1:10" ht="25.4" customHeight="1" x14ac:dyDescent="0.5">
      <c r="A4" s="4" t="s">
        <v>2</v>
      </c>
      <c r="B4" s="60">
        <v>51</v>
      </c>
      <c r="C4" s="5"/>
      <c r="D4" s="53"/>
      <c r="E4" s="57" t="s">
        <v>3</v>
      </c>
      <c r="F4" s="57" t="s">
        <v>4</v>
      </c>
      <c r="G4" s="57" t="s">
        <v>5</v>
      </c>
    </row>
    <row r="5" spans="1:10" ht="23" x14ac:dyDescent="0.5">
      <c r="A5" s="6" t="s">
        <v>6</v>
      </c>
      <c r="B5" s="16">
        <v>6</v>
      </c>
      <c r="C5" s="5"/>
      <c r="D5" s="54" t="s">
        <v>7</v>
      </c>
      <c r="E5" s="55">
        <v>45</v>
      </c>
      <c r="F5" s="55">
        <v>37</v>
      </c>
      <c r="G5" s="55">
        <v>37</v>
      </c>
    </row>
    <row r="6" spans="1:10" ht="23" x14ac:dyDescent="0.5">
      <c r="A6" s="6"/>
      <c r="B6" s="16"/>
      <c r="C6" s="7"/>
      <c r="D6" s="54" t="s">
        <v>8</v>
      </c>
      <c r="E6" s="55">
        <v>6</v>
      </c>
      <c r="F6" s="55">
        <v>5</v>
      </c>
      <c r="G6" s="55">
        <v>5</v>
      </c>
    </row>
    <row r="7" spans="1:10" ht="25.75" customHeight="1" x14ac:dyDescent="0.5">
      <c r="A7" s="4" t="s">
        <v>9</v>
      </c>
      <c r="B7" s="60">
        <v>42</v>
      </c>
      <c r="C7" s="5"/>
      <c r="D7" s="54" t="s">
        <v>10</v>
      </c>
      <c r="E7" s="55">
        <v>0</v>
      </c>
      <c r="F7" s="55">
        <v>0</v>
      </c>
      <c r="G7" s="55">
        <v>5</v>
      </c>
    </row>
    <row r="8" spans="1:10" ht="12.65" customHeight="1" x14ac:dyDescent="0.5">
      <c r="A8" s="6" t="s">
        <v>6</v>
      </c>
      <c r="B8" s="16">
        <v>5</v>
      </c>
      <c r="C8" s="5"/>
      <c r="D8" s="8" t="s">
        <v>11</v>
      </c>
      <c r="E8" s="56">
        <f>SUM(E5:E7)</f>
        <v>51</v>
      </c>
      <c r="F8" s="56">
        <f t="shared" ref="F8:G8" si="0">SUM(F5:F7)</f>
        <v>42</v>
      </c>
      <c r="G8" s="56">
        <f t="shared" si="0"/>
        <v>47</v>
      </c>
    </row>
    <row r="9" spans="1:10" ht="12.65" customHeight="1" x14ac:dyDescent="0.5">
      <c r="A9" s="6"/>
      <c r="B9" s="16"/>
      <c r="C9" s="5"/>
    </row>
    <row r="10" spans="1:10" ht="12.65" customHeight="1" x14ac:dyDescent="0.5">
      <c r="A10" s="52" t="s">
        <v>12</v>
      </c>
      <c r="B10" s="61">
        <v>5</v>
      </c>
      <c r="C10" s="5"/>
    </row>
    <row r="11" spans="1:10" ht="12.65" customHeight="1" x14ac:dyDescent="0.5">
      <c r="A11" s="8" t="s">
        <v>13</v>
      </c>
      <c r="B11" s="62">
        <f>SUM(B7,B10)</f>
        <v>47</v>
      </c>
    </row>
    <row r="12" spans="1:10" ht="12.65" customHeight="1" x14ac:dyDescent="0.5"/>
    <row r="13" spans="1:10" s="58" customFormat="1" ht="14" x14ac:dyDescent="0.5">
      <c r="A13" s="58" t="s">
        <v>14</v>
      </c>
    </row>
    <row r="14" spans="1:10" ht="12.65" customHeight="1" x14ac:dyDescent="0.5">
      <c r="A14" s="11" t="s">
        <v>15</v>
      </c>
      <c r="B14" s="12">
        <f>SUM(B15:B19)</f>
        <v>1</v>
      </c>
      <c r="D14" s="13" t="s">
        <v>16</v>
      </c>
      <c r="E14" s="16">
        <f>SUM(B15,B21,B27)</f>
        <v>44</v>
      </c>
      <c r="F14" s="15">
        <f>E14/$E$19</f>
        <v>0.93617021276595747</v>
      </c>
      <c r="H14" s="128" t="s">
        <v>17</v>
      </c>
      <c r="I14" s="11" t="s">
        <v>15</v>
      </c>
      <c r="J14" s="12">
        <f>SUM(J15:J19)</f>
        <v>0</v>
      </c>
    </row>
    <row r="15" spans="1:10" ht="12.65" customHeight="1" x14ac:dyDescent="0.5">
      <c r="A15" s="14" t="s">
        <v>16</v>
      </c>
      <c r="B15" s="16">
        <v>0</v>
      </c>
      <c r="D15" s="13" t="s">
        <v>18</v>
      </c>
      <c r="E15" s="16">
        <f t="shared" ref="E15:E18" si="1">SUM(B16,B22,B28)</f>
        <v>2</v>
      </c>
      <c r="F15" s="15">
        <f t="shared" ref="F15:F18" si="2">E15/$E$19</f>
        <v>4.2553191489361701E-2</v>
      </c>
      <c r="H15" s="128"/>
      <c r="I15" s="14" t="s">
        <v>16</v>
      </c>
      <c r="J15" s="16">
        <v>0</v>
      </c>
    </row>
    <row r="16" spans="1:10" ht="12.65" customHeight="1" x14ac:dyDescent="0.5">
      <c r="A16" s="14" t="s">
        <v>18</v>
      </c>
      <c r="B16" s="16">
        <v>0</v>
      </c>
      <c r="D16" s="13" t="s">
        <v>19</v>
      </c>
      <c r="E16" s="16">
        <f t="shared" si="1"/>
        <v>0</v>
      </c>
      <c r="F16" s="15">
        <f t="shared" si="2"/>
        <v>0</v>
      </c>
      <c r="H16" s="128"/>
      <c r="I16" s="14" t="s">
        <v>18</v>
      </c>
      <c r="J16" s="16">
        <v>0</v>
      </c>
    </row>
    <row r="17" spans="1:10" ht="12.65" customHeight="1" x14ac:dyDescent="0.5">
      <c r="A17" s="14" t="s">
        <v>19</v>
      </c>
      <c r="B17" s="16">
        <v>0</v>
      </c>
      <c r="D17" s="13" t="s">
        <v>20</v>
      </c>
      <c r="E17" s="16">
        <f t="shared" si="1"/>
        <v>1</v>
      </c>
      <c r="F17" s="15">
        <f t="shared" si="2"/>
        <v>2.1276595744680851E-2</v>
      </c>
      <c r="H17" s="128"/>
      <c r="I17" s="14" t="s">
        <v>19</v>
      </c>
      <c r="J17" s="16">
        <v>0</v>
      </c>
    </row>
    <row r="18" spans="1:10" ht="12.65" customHeight="1" x14ac:dyDescent="0.5">
      <c r="A18" s="14" t="s">
        <v>20</v>
      </c>
      <c r="B18" s="16">
        <v>1</v>
      </c>
      <c r="D18" s="13" t="s">
        <v>21</v>
      </c>
      <c r="E18" s="16">
        <f t="shared" si="1"/>
        <v>0</v>
      </c>
      <c r="F18" s="15">
        <f t="shared" si="2"/>
        <v>0</v>
      </c>
      <c r="H18" s="128"/>
      <c r="I18" s="14" t="s">
        <v>20</v>
      </c>
      <c r="J18" s="16">
        <v>0</v>
      </c>
    </row>
    <row r="19" spans="1:10" ht="12.65" customHeight="1" x14ac:dyDescent="0.5">
      <c r="A19" s="14" t="s">
        <v>21</v>
      </c>
      <c r="B19" s="16">
        <v>0</v>
      </c>
      <c r="D19" s="8" t="s">
        <v>22</v>
      </c>
      <c r="E19" s="62">
        <f>SUM(E14:E18)</f>
        <v>47</v>
      </c>
      <c r="F19" s="63"/>
      <c r="H19" s="128"/>
      <c r="I19" s="14" t="s">
        <v>21</v>
      </c>
      <c r="J19" s="16">
        <v>0</v>
      </c>
    </row>
    <row r="20" spans="1:10" ht="12.65" customHeight="1" x14ac:dyDescent="0.5">
      <c r="A20" s="11" t="s">
        <v>23</v>
      </c>
      <c r="B20" s="12">
        <f>SUM(B21:B25)</f>
        <v>28</v>
      </c>
      <c r="D20" s="10"/>
      <c r="E20" s="63"/>
      <c r="F20" s="63"/>
      <c r="H20" s="128"/>
      <c r="I20" s="11" t="s">
        <v>23</v>
      </c>
      <c r="J20" s="12">
        <f>SUM(J21:J25)</f>
        <v>0</v>
      </c>
    </row>
    <row r="21" spans="1:10" ht="12.65" customHeight="1" x14ac:dyDescent="0.5">
      <c r="A21" s="14" t="s">
        <v>16</v>
      </c>
      <c r="B21" s="16">
        <v>27</v>
      </c>
      <c r="D21" s="10"/>
      <c r="E21" s="63"/>
      <c r="F21" s="63"/>
      <c r="H21" s="128"/>
      <c r="I21" s="14" t="s">
        <v>16</v>
      </c>
      <c r="J21" s="16">
        <v>0</v>
      </c>
    </row>
    <row r="22" spans="1:10" ht="12.65" customHeight="1" x14ac:dyDescent="0.5">
      <c r="A22" s="14" t="s">
        <v>18</v>
      </c>
      <c r="B22" s="16">
        <v>1</v>
      </c>
      <c r="D22" s="13" t="s">
        <v>15</v>
      </c>
      <c r="E22" s="16">
        <f>B14</f>
        <v>1</v>
      </c>
      <c r="F22" s="15">
        <f>E22/$E$25</f>
        <v>2.1276595744680851E-2</v>
      </c>
      <c r="H22" s="128"/>
      <c r="I22" s="14" t="s">
        <v>18</v>
      </c>
      <c r="J22" s="16">
        <v>0</v>
      </c>
    </row>
    <row r="23" spans="1:10" ht="12.65" customHeight="1" x14ac:dyDescent="0.5">
      <c r="A23" s="14" t="s">
        <v>19</v>
      </c>
      <c r="B23" s="16">
        <v>0</v>
      </c>
      <c r="D23" s="13" t="s">
        <v>23</v>
      </c>
      <c r="E23" s="16">
        <f>B20</f>
        <v>28</v>
      </c>
      <c r="F23" s="15">
        <v>0.5957446808510638</v>
      </c>
      <c r="H23" s="128"/>
      <c r="I23" s="14" t="s">
        <v>19</v>
      </c>
      <c r="J23" s="16">
        <v>0</v>
      </c>
    </row>
    <row r="24" spans="1:10" ht="12.65" customHeight="1" x14ac:dyDescent="0.5">
      <c r="A24" s="14" t="s">
        <v>20</v>
      </c>
      <c r="B24" s="16">
        <v>0</v>
      </c>
      <c r="D24" s="13" t="s">
        <v>24</v>
      </c>
      <c r="E24" s="16">
        <f>B26</f>
        <v>18</v>
      </c>
      <c r="F24" s="15">
        <v>0.38297872340425532</v>
      </c>
      <c r="H24" s="128"/>
      <c r="I24" s="14" t="s">
        <v>20</v>
      </c>
      <c r="J24" s="16">
        <v>0</v>
      </c>
    </row>
    <row r="25" spans="1:10" ht="12.65" customHeight="1" x14ac:dyDescent="0.5">
      <c r="A25" s="14" t="s">
        <v>21</v>
      </c>
      <c r="B25" s="16">
        <v>0</v>
      </c>
      <c r="D25" s="8" t="s">
        <v>22</v>
      </c>
      <c r="E25" s="62">
        <f>SUM(E22:E24)</f>
        <v>47</v>
      </c>
      <c r="F25" s="63"/>
      <c r="H25" s="128"/>
      <c r="I25" s="14" t="s">
        <v>21</v>
      </c>
      <c r="J25" s="16">
        <v>0</v>
      </c>
    </row>
    <row r="26" spans="1:10" ht="12.65" customHeight="1" x14ac:dyDescent="0.5">
      <c r="A26" s="11" t="s">
        <v>24</v>
      </c>
      <c r="B26" s="12">
        <f>SUM(B27:B31)</f>
        <v>18</v>
      </c>
      <c r="F26" s="63"/>
      <c r="H26" s="128"/>
      <c r="I26" s="11" t="s">
        <v>24</v>
      </c>
      <c r="J26" s="12">
        <f>SUM(J27:J31)</f>
        <v>5</v>
      </c>
    </row>
    <row r="27" spans="1:10" ht="12.65" customHeight="1" x14ac:dyDescent="0.5">
      <c r="A27" s="14" t="s">
        <v>16</v>
      </c>
      <c r="B27" s="16">
        <v>17</v>
      </c>
      <c r="D27" s="10"/>
      <c r="E27" s="18"/>
      <c r="H27" s="128"/>
      <c r="I27" s="14" t="s">
        <v>16</v>
      </c>
      <c r="J27" s="16">
        <v>4</v>
      </c>
    </row>
    <row r="28" spans="1:10" ht="12.65" customHeight="1" x14ac:dyDescent="0.5">
      <c r="A28" s="14" t="s">
        <v>18</v>
      </c>
      <c r="B28" s="16">
        <v>1</v>
      </c>
      <c r="H28" s="128"/>
      <c r="I28" s="14" t="s">
        <v>18</v>
      </c>
      <c r="J28" s="16">
        <v>1</v>
      </c>
    </row>
    <row r="29" spans="1:10" ht="12.65" customHeight="1" x14ac:dyDescent="0.5">
      <c r="A29" s="14" t="s">
        <v>19</v>
      </c>
      <c r="B29" s="16">
        <v>0</v>
      </c>
      <c r="H29" s="128"/>
      <c r="I29" s="14" t="s">
        <v>19</v>
      </c>
      <c r="J29" s="16">
        <v>0</v>
      </c>
    </row>
    <row r="30" spans="1:10" ht="12.65" customHeight="1" x14ac:dyDescent="0.5">
      <c r="A30" s="14" t="s">
        <v>20</v>
      </c>
      <c r="B30" s="16">
        <v>0</v>
      </c>
      <c r="H30" s="128"/>
      <c r="I30" s="14" t="s">
        <v>20</v>
      </c>
      <c r="J30" s="16">
        <v>0</v>
      </c>
    </row>
    <row r="31" spans="1:10" ht="12.65" customHeight="1" x14ac:dyDescent="0.5">
      <c r="A31" s="14" t="s">
        <v>21</v>
      </c>
      <c r="B31" s="16">
        <v>0</v>
      </c>
      <c r="H31" s="128"/>
      <c r="I31" s="14" t="s">
        <v>21</v>
      </c>
      <c r="J31" s="16">
        <v>0</v>
      </c>
    </row>
    <row r="32" spans="1:10" ht="12.65" customHeight="1" x14ac:dyDescent="0.5">
      <c r="A32" s="8" t="s">
        <v>11</v>
      </c>
      <c r="B32" s="62">
        <f>SUM(B14,B20,B26)</f>
        <v>47</v>
      </c>
      <c r="I32" s="8" t="s">
        <v>11</v>
      </c>
      <c r="J32" s="62">
        <f>SUM(J26,J20,J14)</f>
        <v>5</v>
      </c>
    </row>
    <row r="34" spans="1:13" ht="14" x14ac:dyDescent="0.3">
      <c r="B34" s="19"/>
      <c r="C34" s="20" t="s">
        <v>25</v>
      </c>
      <c r="D34" s="20" t="s">
        <v>26</v>
      </c>
      <c r="E34" s="20" t="s">
        <v>19</v>
      </c>
      <c r="F34" s="20" t="s">
        <v>20</v>
      </c>
      <c r="G34" s="20" t="s">
        <v>21</v>
      </c>
      <c r="H34" s="62" t="s">
        <v>11</v>
      </c>
    </row>
    <row r="35" spans="1:13" x14ac:dyDescent="0.5">
      <c r="B35" s="21" t="s">
        <v>27</v>
      </c>
      <c r="C35" s="16">
        <v>7</v>
      </c>
      <c r="D35" s="16">
        <v>0</v>
      </c>
      <c r="E35" s="16">
        <v>0</v>
      </c>
      <c r="F35" s="16">
        <v>1</v>
      </c>
      <c r="G35" s="16">
        <v>0</v>
      </c>
      <c r="H35" s="62">
        <f>SUM(C35:G35)</f>
        <v>8</v>
      </c>
    </row>
    <row r="36" spans="1:13" ht="12.65" customHeight="1" x14ac:dyDescent="0.5">
      <c r="B36" s="21" t="s">
        <v>28</v>
      </c>
      <c r="C36" s="16">
        <v>3</v>
      </c>
      <c r="D36" s="16">
        <v>0</v>
      </c>
      <c r="E36" s="16">
        <v>0</v>
      </c>
      <c r="F36" s="16">
        <v>0</v>
      </c>
      <c r="G36" s="16">
        <v>0</v>
      </c>
      <c r="H36" s="62">
        <f t="shared" ref="H36:H37" si="3">SUM(C36:G36)</f>
        <v>3</v>
      </c>
    </row>
    <row r="37" spans="1:13" ht="12.65" customHeight="1" x14ac:dyDescent="0.5">
      <c r="B37" s="21" t="s">
        <v>29</v>
      </c>
      <c r="C37" s="16">
        <v>12</v>
      </c>
      <c r="D37" s="16">
        <v>1</v>
      </c>
      <c r="E37" s="16">
        <v>0</v>
      </c>
      <c r="F37" s="16">
        <v>0</v>
      </c>
      <c r="G37" s="16">
        <v>0</v>
      </c>
      <c r="H37" s="62">
        <f t="shared" si="3"/>
        <v>13</v>
      </c>
    </row>
    <row r="38" spans="1:13" ht="12.65" customHeight="1" x14ac:dyDescent="0.5">
      <c r="B38" s="21" t="s">
        <v>30</v>
      </c>
      <c r="C38" s="16">
        <v>18</v>
      </c>
      <c r="D38" s="16">
        <v>0</v>
      </c>
      <c r="E38" s="16">
        <v>0</v>
      </c>
      <c r="F38" s="16">
        <v>0</v>
      </c>
      <c r="G38" s="16">
        <v>0</v>
      </c>
      <c r="H38" s="62">
        <f>SUM(C38:G38)</f>
        <v>18</v>
      </c>
    </row>
    <row r="39" spans="1:13" ht="12.65" customHeight="1" x14ac:dyDescent="0.5">
      <c r="B39" s="21">
        <v>2023</v>
      </c>
      <c r="C39" s="16">
        <v>4</v>
      </c>
      <c r="D39" s="16">
        <v>1</v>
      </c>
      <c r="E39" s="16">
        <v>0</v>
      </c>
      <c r="F39" s="16">
        <v>0</v>
      </c>
      <c r="G39" s="16">
        <v>0</v>
      </c>
      <c r="H39" s="62">
        <f>SUM(C39:G39)</f>
        <v>5</v>
      </c>
    </row>
    <row r="40" spans="1:13" ht="12.65" customHeight="1" x14ac:dyDescent="0.3">
      <c r="B40" s="56" t="s">
        <v>11</v>
      </c>
      <c r="C40" s="62">
        <f>SUM(C35:C39)</f>
        <v>44</v>
      </c>
      <c r="D40" s="62">
        <f t="shared" ref="D40:G40" si="4">SUM(D35:D39)</f>
        <v>2</v>
      </c>
      <c r="E40" s="62">
        <f t="shared" si="4"/>
        <v>0</v>
      </c>
      <c r="F40" s="62">
        <f t="shared" si="4"/>
        <v>1</v>
      </c>
      <c r="G40" s="62">
        <f t="shared" si="4"/>
        <v>0</v>
      </c>
      <c r="H40" s="19"/>
    </row>
    <row r="41" spans="1:13" ht="12.65" customHeight="1" x14ac:dyDescent="0.5"/>
    <row r="42" spans="1:13" s="80" customFormat="1" ht="15.5" x14ac:dyDescent="0.5">
      <c r="A42" s="80" t="s">
        <v>31</v>
      </c>
    </row>
    <row r="43" spans="1:13" s="58" customFormat="1" ht="14" x14ac:dyDescent="0.5">
      <c r="A43" s="58" t="s">
        <v>32</v>
      </c>
    </row>
    <row r="44" spans="1:13" ht="12.65" customHeight="1" x14ac:dyDescent="0.5">
      <c r="A44" s="13" t="s">
        <v>25</v>
      </c>
      <c r="B44" s="22">
        <v>633034</v>
      </c>
      <c r="C44" s="23"/>
      <c r="I44" s="13" t="s">
        <v>33</v>
      </c>
      <c r="J44" s="22">
        <f>SUM(E54,E61,E68,E75,E82)</f>
        <v>31813</v>
      </c>
      <c r="K44" s="24">
        <f>J44/1000</f>
        <v>31.812999999999999</v>
      </c>
      <c r="L44" s="25">
        <f>J44/$J$50</f>
        <v>3.2937349357673541E-2</v>
      </c>
      <c r="M44" s="23"/>
    </row>
    <row r="45" spans="1:13" ht="12.65" customHeight="1" x14ac:dyDescent="0.5">
      <c r="A45" s="13" t="s">
        <v>26</v>
      </c>
      <c r="B45" s="22">
        <v>23503</v>
      </c>
      <c r="C45" s="23"/>
      <c r="I45" s="13" t="s">
        <v>34</v>
      </c>
      <c r="J45" s="22">
        <f t="shared" ref="J45:J49" si="5">SUM(E55,E62,E69,E76,E83)</f>
        <v>7348</v>
      </c>
      <c r="K45" s="24">
        <f t="shared" ref="K45:K49" si="6">J45/1000</f>
        <v>7.3479999999999999</v>
      </c>
      <c r="L45" s="25">
        <f t="shared" ref="L45:L49" si="7">J45/$J$50</f>
        <v>7.607696321635344E-3</v>
      </c>
      <c r="M45" s="23"/>
    </row>
    <row r="46" spans="1:13" ht="12.65" customHeight="1" x14ac:dyDescent="0.5">
      <c r="A46" s="13" t="s">
        <v>19</v>
      </c>
      <c r="B46" s="22">
        <v>0</v>
      </c>
      <c r="C46" s="23"/>
      <c r="I46" s="13" t="s">
        <v>36</v>
      </c>
      <c r="J46" s="22">
        <f t="shared" si="5"/>
        <v>243313</v>
      </c>
      <c r="K46" s="24">
        <f t="shared" si="6"/>
        <v>243.31299999999999</v>
      </c>
      <c r="L46" s="25">
        <f t="shared" si="7"/>
        <v>0.25191227750490752</v>
      </c>
      <c r="M46" s="23"/>
    </row>
    <row r="47" spans="1:13" ht="12.65" customHeight="1" x14ac:dyDescent="0.5">
      <c r="A47" s="13" t="s">
        <v>37</v>
      </c>
      <c r="B47" s="22">
        <v>309327</v>
      </c>
      <c r="C47" s="23"/>
      <c r="I47" s="13" t="s">
        <v>38</v>
      </c>
      <c r="J47" s="22">
        <f t="shared" si="5"/>
        <v>288841</v>
      </c>
      <c r="K47" s="24">
        <f t="shared" si="6"/>
        <v>288.84100000000001</v>
      </c>
      <c r="L47" s="25">
        <f t="shared" si="7"/>
        <v>0.29904934856253057</v>
      </c>
      <c r="M47" s="23"/>
    </row>
    <row r="48" spans="1:13" ht="12.65" customHeight="1" x14ac:dyDescent="0.5">
      <c r="A48" s="13" t="s">
        <v>39</v>
      </c>
      <c r="B48" s="22">
        <v>0</v>
      </c>
      <c r="C48" s="23"/>
      <c r="I48" s="13" t="s">
        <v>40</v>
      </c>
      <c r="J48" s="22">
        <f t="shared" si="5"/>
        <v>394549</v>
      </c>
      <c r="K48" s="24">
        <f t="shared" si="6"/>
        <v>394.54899999999998</v>
      </c>
      <c r="L48" s="25">
        <f t="shared" si="7"/>
        <v>0.40849332825325302</v>
      </c>
      <c r="M48" s="23"/>
    </row>
    <row r="49" spans="1:13" ht="12.65" customHeight="1" x14ac:dyDescent="0.5">
      <c r="A49" s="9" t="s">
        <v>22</v>
      </c>
      <c r="B49" s="70">
        <f>SUM(B44:B48)</f>
        <v>965864</v>
      </c>
      <c r="I49" s="13" t="s">
        <v>41</v>
      </c>
      <c r="J49" s="22">
        <f t="shared" si="5"/>
        <v>0</v>
      </c>
      <c r="K49" s="24">
        <f t="shared" si="6"/>
        <v>0</v>
      </c>
      <c r="L49" s="25">
        <f t="shared" si="7"/>
        <v>0</v>
      </c>
      <c r="M49" s="23" t="s">
        <v>35</v>
      </c>
    </row>
    <row r="50" spans="1:13" ht="12.65" customHeight="1" x14ac:dyDescent="0.5">
      <c r="A50" s="10"/>
      <c r="B50" s="27"/>
      <c r="I50" s="65" t="s">
        <v>22</v>
      </c>
      <c r="J50" s="64">
        <f>SUM(J44:J49)</f>
        <v>965864</v>
      </c>
      <c r="K50" s="67">
        <f t="shared" ref="K50:L50" si="8">SUM(K44:K49)</f>
        <v>965.86400000000003</v>
      </c>
      <c r="L50" s="66">
        <f t="shared" si="8"/>
        <v>1</v>
      </c>
    </row>
    <row r="51" spans="1:13" ht="12.65" customHeight="1" x14ac:dyDescent="0.5"/>
    <row r="52" spans="1:13" ht="12.65" customHeight="1" x14ac:dyDescent="0.5">
      <c r="B52" s="28">
        <v>2020</v>
      </c>
      <c r="C52" s="28">
        <v>2021</v>
      </c>
      <c r="D52" s="28">
        <v>2022</v>
      </c>
      <c r="E52" s="28">
        <v>2023</v>
      </c>
      <c r="F52" s="75" t="s">
        <v>75</v>
      </c>
    </row>
    <row r="53" spans="1:13" ht="12.65" customHeight="1" x14ac:dyDescent="0.5">
      <c r="A53" s="72" t="s">
        <v>25</v>
      </c>
      <c r="B53" s="73">
        <f>SUM(B54:B59)</f>
        <v>229952</v>
      </c>
      <c r="C53" s="73">
        <f t="shared" ref="C53:E53" si="9">SUM(C54:C59)</f>
        <v>326010</v>
      </c>
      <c r="D53" s="73">
        <f t="shared" si="9"/>
        <v>469746</v>
      </c>
      <c r="E53" s="73">
        <f t="shared" si="9"/>
        <v>633034</v>
      </c>
      <c r="F53" s="74">
        <f>E53/$E$88</f>
        <v>0.65540697241019441</v>
      </c>
    </row>
    <row r="54" spans="1:13" ht="12.65" customHeight="1" x14ac:dyDescent="0.5">
      <c r="A54" s="14" t="s">
        <v>33</v>
      </c>
      <c r="B54" s="32">
        <v>5526</v>
      </c>
      <c r="C54" s="32">
        <v>14322</v>
      </c>
      <c r="D54" s="32">
        <v>6537</v>
      </c>
      <c r="E54" s="22">
        <v>31775</v>
      </c>
      <c r="F54" s="76">
        <f>IFERROR(E54/$E$53,0)</f>
        <v>5.0194776267941374E-2</v>
      </c>
      <c r="I54" s="68" t="s">
        <v>42</v>
      </c>
      <c r="J54" s="69" t="str">
        <f>IFERROR((J62-I62)/I62,"-")</f>
        <v>-</v>
      </c>
      <c r="K54" s="69">
        <f t="shared" ref="K54:M54" si="10">IFERROR((K62-J62)/J62,"-")</f>
        <v>-1.3696472104908701E-2</v>
      </c>
      <c r="L54" s="69">
        <f t="shared" si="10"/>
        <v>0.11949883933895562</v>
      </c>
      <c r="M54" s="69">
        <f t="shared" si="10"/>
        <v>0.14836845703415272</v>
      </c>
    </row>
    <row r="55" spans="1:13" ht="12.65" customHeight="1" x14ac:dyDescent="0.5">
      <c r="A55" s="14" t="s">
        <v>34</v>
      </c>
      <c r="B55" s="32">
        <v>3511</v>
      </c>
      <c r="C55" s="32">
        <v>3570</v>
      </c>
      <c r="D55" s="32">
        <v>4267</v>
      </c>
      <c r="E55" s="22">
        <v>7286</v>
      </c>
      <c r="F55" s="76">
        <f t="shared" ref="F55:F59" si="11">IFERROR(E55/$E$53,0)</f>
        <v>1.1509650350534095E-2</v>
      </c>
      <c r="J55" s="28">
        <v>2020</v>
      </c>
      <c r="K55" s="28">
        <v>2021</v>
      </c>
      <c r="L55" s="28">
        <v>2022</v>
      </c>
      <c r="M55" s="28">
        <v>2023</v>
      </c>
    </row>
    <row r="56" spans="1:13" ht="12.65" customHeight="1" x14ac:dyDescent="0.5">
      <c r="A56" s="14" t="s">
        <v>36</v>
      </c>
      <c r="B56" s="32">
        <v>48628</v>
      </c>
      <c r="C56" s="32">
        <v>82407</v>
      </c>
      <c r="D56" s="32">
        <v>161092</v>
      </c>
      <c r="E56" s="22">
        <v>240605</v>
      </c>
      <c r="F56" s="76">
        <f t="shared" si="11"/>
        <v>0.38008227046256599</v>
      </c>
      <c r="I56" s="14" t="s">
        <v>33</v>
      </c>
      <c r="J56" s="33">
        <f>SUM(B54,B61,B68,B75,B82)</f>
        <v>11529</v>
      </c>
      <c r="K56" s="33">
        <f t="shared" ref="K56:L61" si="12">SUM(C54,C61,C68,C75,C82)</f>
        <v>17630</v>
      </c>
      <c r="L56" s="33">
        <f t="shared" si="12"/>
        <v>6537</v>
      </c>
      <c r="M56" s="33">
        <f>J44</f>
        <v>31813</v>
      </c>
    </row>
    <row r="57" spans="1:13" ht="12.65" customHeight="1" x14ac:dyDescent="0.5">
      <c r="A57" s="14" t="s">
        <v>38</v>
      </c>
      <c r="B57" s="32">
        <v>160541</v>
      </c>
      <c r="C57" s="32">
        <v>205089</v>
      </c>
      <c r="D57" s="32">
        <v>240225</v>
      </c>
      <c r="E57" s="22">
        <v>272802</v>
      </c>
      <c r="F57" s="76">
        <f t="shared" si="11"/>
        <v>0.43094367759077712</v>
      </c>
      <c r="I57" s="14" t="s">
        <v>34</v>
      </c>
      <c r="J57" s="33">
        <f t="shared" ref="J57:J61" si="13">SUM(B55,B62,B69,B76,B83)</f>
        <v>3511</v>
      </c>
      <c r="K57" s="33">
        <f t="shared" si="12"/>
        <v>3570</v>
      </c>
      <c r="L57" s="33">
        <f t="shared" si="12"/>
        <v>4267</v>
      </c>
      <c r="M57" s="33">
        <f t="shared" ref="M57:M61" si="14">J45</f>
        <v>7348</v>
      </c>
    </row>
    <row r="58" spans="1:13" ht="12.65" customHeight="1" x14ac:dyDescent="0.5">
      <c r="A58" s="14" t="s">
        <v>40</v>
      </c>
      <c r="B58" s="32">
        <v>11746</v>
      </c>
      <c r="C58" s="32">
        <v>20622</v>
      </c>
      <c r="D58" s="32">
        <v>57625</v>
      </c>
      <c r="E58" s="22">
        <v>80566</v>
      </c>
      <c r="F58" s="76">
        <f t="shared" si="11"/>
        <v>0.12726962532818142</v>
      </c>
      <c r="I58" s="14" t="s">
        <v>36</v>
      </c>
      <c r="J58" s="33">
        <f t="shared" si="13"/>
        <v>50840</v>
      </c>
      <c r="K58" s="33">
        <f t="shared" si="12"/>
        <v>84853</v>
      </c>
      <c r="L58" s="33">
        <f t="shared" si="12"/>
        <v>164729</v>
      </c>
      <c r="M58" s="33">
        <f t="shared" si="14"/>
        <v>243313</v>
      </c>
    </row>
    <row r="59" spans="1:13" ht="12.65" customHeight="1" x14ac:dyDescent="0.5">
      <c r="A59" s="14" t="s">
        <v>41</v>
      </c>
      <c r="B59" s="32">
        <v>0</v>
      </c>
      <c r="C59" s="32">
        <v>0</v>
      </c>
      <c r="D59" s="32">
        <v>0</v>
      </c>
      <c r="E59" s="22">
        <v>0</v>
      </c>
      <c r="F59" s="76">
        <f t="shared" si="11"/>
        <v>0</v>
      </c>
      <c r="I59" s="14" t="s">
        <v>38</v>
      </c>
      <c r="J59" s="33">
        <f t="shared" si="13"/>
        <v>169529</v>
      </c>
      <c r="K59" s="33">
        <f t="shared" si="12"/>
        <v>212398</v>
      </c>
      <c r="L59" s="33">
        <f t="shared" si="12"/>
        <v>249438</v>
      </c>
      <c r="M59" s="33">
        <f t="shared" si="14"/>
        <v>288841</v>
      </c>
    </row>
    <row r="60" spans="1:13" ht="12.65" customHeight="1" x14ac:dyDescent="0.5">
      <c r="A60" s="72" t="s">
        <v>26</v>
      </c>
      <c r="B60" s="73">
        <f>SUM(B61:B66)</f>
        <v>21834</v>
      </c>
      <c r="C60" s="73">
        <f t="shared" ref="C60:E60" si="15">SUM(C61:C66)</f>
        <v>18380</v>
      </c>
      <c r="D60" s="73">
        <f t="shared" si="15"/>
        <v>16829</v>
      </c>
      <c r="E60" s="73">
        <f t="shared" si="15"/>
        <v>23503</v>
      </c>
      <c r="F60" s="74">
        <f>E60/$E$88</f>
        <v>2.4333653599264492E-2</v>
      </c>
      <c r="I60" s="14" t="s">
        <v>40</v>
      </c>
      <c r="J60" s="33">
        <f t="shared" si="13"/>
        <v>526320</v>
      </c>
      <c r="K60" s="33">
        <f t="shared" si="12"/>
        <v>432845</v>
      </c>
      <c r="L60" s="33">
        <f t="shared" si="12"/>
        <v>416104</v>
      </c>
      <c r="M60" s="33">
        <f t="shared" si="14"/>
        <v>394549</v>
      </c>
    </row>
    <row r="61" spans="1:13" ht="12.65" customHeight="1" x14ac:dyDescent="0.5">
      <c r="A61" s="14" t="s">
        <v>33</v>
      </c>
      <c r="B61" s="32">
        <v>6003</v>
      </c>
      <c r="C61" s="32">
        <v>3308</v>
      </c>
      <c r="D61" s="32">
        <v>0</v>
      </c>
      <c r="E61" s="22">
        <v>38</v>
      </c>
      <c r="F61" s="76">
        <f>IFERROR(E61/$E$60,0)</f>
        <v>1.6168148746968471E-3</v>
      </c>
      <c r="I61" s="14" t="s">
        <v>41</v>
      </c>
      <c r="J61" s="33">
        <f t="shared" si="13"/>
        <v>0</v>
      </c>
      <c r="K61" s="33">
        <f t="shared" si="12"/>
        <v>0</v>
      </c>
      <c r="L61" s="33">
        <f t="shared" si="12"/>
        <v>0</v>
      </c>
      <c r="M61" s="33">
        <f t="shared" si="14"/>
        <v>0</v>
      </c>
    </row>
    <row r="62" spans="1:13" ht="12.65" customHeight="1" x14ac:dyDescent="0.5">
      <c r="A62" s="14" t="s">
        <v>34</v>
      </c>
      <c r="B62" s="32">
        <v>0</v>
      </c>
      <c r="C62" s="32">
        <v>0</v>
      </c>
      <c r="D62" s="32">
        <v>0</v>
      </c>
      <c r="E62" s="22">
        <v>62</v>
      </c>
      <c r="F62" s="76">
        <f t="shared" ref="F62:F66" si="16">IFERROR(E62/$E$60,0)</f>
        <v>2.6379611113474875E-3</v>
      </c>
      <c r="J62" s="64">
        <f>SUM(J56:J61)</f>
        <v>761729</v>
      </c>
      <c r="K62" s="64">
        <f t="shared" ref="K62:M62" si="17">SUM(K56:K61)</f>
        <v>751296</v>
      </c>
      <c r="L62" s="64">
        <f t="shared" si="17"/>
        <v>841075</v>
      </c>
      <c r="M62" s="64">
        <f t="shared" si="17"/>
        <v>965864</v>
      </c>
    </row>
    <row r="63" spans="1:13" ht="12.65" customHeight="1" x14ac:dyDescent="0.5">
      <c r="A63" s="14" t="s">
        <v>36</v>
      </c>
      <c r="B63" s="32">
        <v>2212</v>
      </c>
      <c r="C63" s="32">
        <v>2446</v>
      </c>
      <c r="D63" s="32">
        <v>3637</v>
      </c>
      <c r="E63" s="22">
        <v>2708</v>
      </c>
      <c r="F63" s="76">
        <f t="shared" si="16"/>
        <v>0.11521933370208058</v>
      </c>
      <c r="J63" s="35"/>
      <c r="K63" s="35"/>
      <c r="L63" s="35"/>
      <c r="M63" s="35"/>
    </row>
    <row r="64" spans="1:13" ht="12.65" customHeight="1" x14ac:dyDescent="0.5">
      <c r="A64" s="14" t="s">
        <v>38</v>
      </c>
      <c r="B64" s="32">
        <v>8988</v>
      </c>
      <c r="C64" s="32">
        <v>7309</v>
      </c>
      <c r="D64" s="32">
        <v>9213</v>
      </c>
      <c r="E64" s="22">
        <v>16039</v>
      </c>
      <c r="F64" s="76">
        <f t="shared" si="16"/>
        <v>0.68242352040165088</v>
      </c>
    </row>
    <row r="65" spans="1:13" ht="12.65" customHeight="1" x14ac:dyDescent="0.5">
      <c r="A65" s="14" t="s">
        <v>40</v>
      </c>
      <c r="B65" s="32">
        <v>4631</v>
      </c>
      <c r="C65" s="32">
        <v>5317</v>
      </c>
      <c r="D65" s="32">
        <v>3979</v>
      </c>
      <c r="E65" s="22">
        <v>4656</v>
      </c>
      <c r="F65" s="76">
        <f t="shared" si="16"/>
        <v>0.19810236991022423</v>
      </c>
    </row>
    <row r="66" spans="1:13" ht="12.65" customHeight="1" x14ac:dyDescent="0.5">
      <c r="A66" s="14" t="s">
        <v>41</v>
      </c>
      <c r="B66" s="32">
        <v>0</v>
      </c>
      <c r="C66" s="32">
        <v>0</v>
      </c>
      <c r="D66" s="32">
        <v>0</v>
      </c>
      <c r="E66" s="22">
        <v>0</v>
      </c>
      <c r="F66" s="76">
        <f t="shared" si="16"/>
        <v>0</v>
      </c>
    </row>
    <row r="67" spans="1:13" ht="12.65" customHeight="1" x14ac:dyDescent="0.5">
      <c r="A67" s="72" t="s">
        <v>19</v>
      </c>
      <c r="B67" s="73">
        <f>SUM(B68:B73)</f>
        <v>0</v>
      </c>
      <c r="C67" s="73">
        <f t="shared" ref="C67:E67" si="18">SUM(C68:C73)</f>
        <v>0</v>
      </c>
      <c r="D67" s="73">
        <f t="shared" si="18"/>
        <v>0</v>
      </c>
      <c r="E67" s="73">
        <f t="shared" si="18"/>
        <v>0</v>
      </c>
      <c r="F67" s="74">
        <f>E67/$E$88</f>
        <v>0</v>
      </c>
    </row>
    <row r="68" spans="1:13" ht="12.65" customHeight="1" x14ac:dyDescent="0.5">
      <c r="A68" s="14" t="s">
        <v>33</v>
      </c>
      <c r="B68" s="32">
        <v>0</v>
      </c>
      <c r="C68" s="32">
        <v>0</v>
      </c>
      <c r="D68" s="32">
        <v>0</v>
      </c>
      <c r="E68" s="22">
        <v>0</v>
      </c>
      <c r="F68" s="76">
        <f>IFERROR(E68/$E$67,0)</f>
        <v>0</v>
      </c>
      <c r="J68" s="129" t="s">
        <v>44</v>
      </c>
      <c r="K68" s="129"/>
      <c r="L68" s="129"/>
      <c r="M68" s="129"/>
    </row>
    <row r="69" spans="1:13" ht="12.65" customHeight="1" x14ac:dyDescent="0.5">
      <c r="A69" s="14" t="s">
        <v>34</v>
      </c>
      <c r="B69" s="32">
        <v>0</v>
      </c>
      <c r="C69" s="32">
        <v>0</v>
      </c>
      <c r="D69" s="32">
        <v>0</v>
      </c>
      <c r="E69" s="22">
        <v>0</v>
      </c>
      <c r="F69" s="76">
        <f t="shared" ref="F69:F73" si="19">IFERROR(E69/$E$67,0)</f>
        <v>0</v>
      </c>
      <c r="J69" s="28">
        <v>2020</v>
      </c>
      <c r="K69" s="28">
        <v>2021</v>
      </c>
      <c r="L69" s="28">
        <v>2022</v>
      </c>
      <c r="M69" s="28">
        <v>2023</v>
      </c>
    </row>
    <row r="70" spans="1:13" ht="12.65" customHeight="1" x14ac:dyDescent="0.5">
      <c r="A70" s="14" t="s">
        <v>36</v>
      </c>
      <c r="B70" s="32">
        <v>0</v>
      </c>
      <c r="C70" s="32">
        <v>0</v>
      </c>
      <c r="D70" s="32">
        <v>0</v>
      </c>
      <c r="E70" s="22">
        <v>0</v>
      </c>
      <c r="F70" s="76">
        <f t="shared" si="19"/>
        <v>0</v>
      </c>
      <c r="I70" s="14" t="s">
        <v>33</v>
      </c>
      <c r="J70" s="33"/>
      <c r="K70" s="71">
        <f>IFERROR((K56-J56)/J56,"-")</f>
        <v>0.52918726689218487</v>
      </c>
      <c r="L70" s="71">
        <f t="shared" ref="L70:M70" si="20">IFERROR((L56-K56)/K56,"-")</f>
        <v>-0.62921157118547932</v>
      </c>
      <c r="M70" s="71">
        <f t="shared" si="20"/>
        <v>3.8666054765182807</v>
      </c>
    </row>
    <row r="71" spans="1:13" ht="12.65" customHeight="1" x14ac:dyDescent="0.5">
      <c r="A71" s="14" t="s">
        <v>38</v>
      </c>
      <c r="B71" s="32">
        <v>0</v>
      </c>
      <c r="C71" s="32">
        <v>0</v>
      </c>
      <c r="D71" s="32">
        <v>0</v>
      </c>
      <c r="E71" s="22">
        <v>0</v>
      </c>
      <c r="F71" s="76">
        <f t="shared" si="19"/>
        <v>0</v>
      </c>
      <c r="I71" s="14" t="s">
        <v>34</v>
      </c>
      <c r="J71" s="33"/>
      <c r="K71" s="71">
        <f t="shared" ref="K71:M75" si="21">IFERROR((K57-J57)/J57,"-")</f>
        <v>1.6804329250925662E-2</v>
      </c>
      <c r="L71" s="71">
        <f t="shared" si="21"/>
        <v>0.19523809523809524</v>
      </c>
      <c r="M71" s="71">
        <f t="shared" si="21"/>
        <v>0.72205296461213964</v>
      </c>
    </row>
    <row r="72" spans="1:13" ht="12.65" customHeight="1" x14ac:dyDescent="0.5">
      <c r="A72" s="14" t="s">
        <v>40</v>
      </c>
      <c r="B72" s="32">
        <v>0</v>
      </c>
      <c r="C72" s="32">
        <v>0</v>
      </c>
      <c r="D72" s="32">
        <v>0</v>
      </c>
      <c r="E72" s="22">
        <v>0</v>
      </c>
      <c r="F72" s="76">
        <f t="shared" si="19"/>
        <v>0</v>
      </c>
      <c r="I72" s="14" t="s">
        <v>36</v>
      </c>
      <c r="J72" s="33"/>
      <c r="K72" s="71">
        <f t="shared" si="21"/>
        <v>0.66902045633359564</v>
      </c>
      <c r="L72" s="71">
        <f t="shared" si="21"/>
        <v>0.94134562125086918</v>
      </c>
      <c r="M72" s="71">
        <f t="shared" si="21"/>
        <v>0.47705018545611277</v>
      </c>
    </row>
    <row r="73" spans="1:13" ht="12.65" customHeight="1" x14ac:dyDescent="0.5">
      <c r="A73" s="14" t="s">
        <v>41</v>
      </c>
      <c r="B73" s="32">
        <v>0</v>
      </c>
      <c r="C73" s="32">
        <v>0</v>
      </c>
      <c r="D73" s="32">
        <v>0</v>
      </c>
      <c r="E73" s="22">
        <v>0</v>
      </c>
      <c r="F73" s="76">
        <f t="shared" si="19"/>
        <v>0</v>
      </c>
      <c r="I73" s="14" t="s">
        <v>38</v>
      </c>
      <c r="J73" s="33"/>
      <c r="K73" s="71">
        <f t="shared" si="21"/>
        <v>0.25287119017985121</v>
      </c>
      <c r="L73" s="71">
        <f t="shared" si="21"/>
        <v>0.17438958935583199</v>
      </c>
      <c r="M73" s="71">
        <f t="shared" si="21"/>
        <v>0.15796711006342257</v>
      </c>
    </row>
    <row r="74" spans="1:13" ht="12.65" customHeight="1" x14ac:dyDescent="0.5">
      <c r="A74" s="72" t="s">
        <v>37</v>
      </c>
      <c r="B74" s="73">
        <f>SUM(B75:B80)</f>
        <v>509943</v>
      </c>
      <c r="C74" s="73">
        <f t="shared" ref="C74:E74" si="22">SUM(C75:C80)</f>
        <v>406906</v>
      </c>
      <c r="D74" s="73">
        <f t="shared" si="22"/>
        <v>354500</v>
      </c>
      <c r="E74" s="73">
        <f t="shared" si="22"/>
        <v>309327</v>
      </c>
      <c r="F74" s="74">
        <f>E74/$E$88</f>
        <v>0.32025937399054111</v>
      </c>
      <c r="I74" s="14" t="s">
        <v>40</v>
      </c>
      <c r="J74" s="33"/>
      <c r="K74" s="71">
        <f t="shared" si="21"/>
        <v>-0.17760107919136647</v>
      </c>
      <c r="L74" s="71">
        <f t="shared" si="21"/>
        <v>-3.8676662546639096E-2</v>
      </c>
      <c r="M74" s="71">
        <f t="shared" si="21"/>
        <v>-5.1801953357814394E-2</v>
      </c>
    </row>
    <row r="75" spans="1:13" ht="12.65" customHeight="1" x14ac:dyDescent="0.5">
      <c r="A75" s="14" t="s">
        <v>33</v>
      </c>
      <c r="B75" s="32">
        <v>0</v>
      </c>
      <c r="C75" s="32">
        <v>0</v>
      </c>
      <c r="D75" s="32">
        <v>0</v>
      </c>
      <c r="E75" s="22">
        <v>0</v>
      </c>
      <c r="F75" s="76">
        <f>IFERROR(E75/$E$74,0)</f>
        <v>0</v>
      </c>
      <c r="I75" s="14" t="s">
        <v>41</v>
      </c>
      <c r="J75" s="33"/>
      <c r="K75" s="71" t="str">
        <f>IFERROR((K61-J61)/J61,"-")</f>
        <v>-</v>
      </c>
      <c r="L75" s="71" t="str">
        <f t="shared" si="21"/>
        <v>-</v>
      </c>
      <c r="M75" s="71" t="str">
        <f t="shared" si="21"/>
        <v>-</v>
      </c>
    </row>
    <row r="76" spans="1:13" ht="12.65" customHeight="1" x14ac:dyDescent="0.5">
      <c r="A76" s="14" t="s">
        <v>34</v>
      </c>
      <c r="B76" s="32">
        <v>0</v>
      </c>
      <c r="C76" s="32">
        <v>0</v>
      </c>
      <c r="D76" s="32">
        <v>0</v>
      </c>
      <c r="E76" s="22">
        <v>0</v>
      </c>
      <c r="F76" s="76">
        <f t="shared" ref="F76:F80" si="23">IFERROR(E76/$E$74,0)</f>
        <v>0</v>
      </c>
      <c r="J76" s="34"/>
      <c r="K76" s="36"/>
      <c r="L76" s="36"/>
      <c r="M76" s="36"/>
    </row>
    <row r="77" spans="1:13" ht="12.65" customHeight="1" x14ac:dyDescent="0.5">
      <c r="A77" s="14" t="s">
        <v>36</v>
      </c>
      <c r="B77" s="32">
        <v>0</v>
      </c>
      <c r="C77" s="32">
        <v>0</v>
      </c>
      <c r="D77" s="32">
        <v>0</v>
      </c>
      <c r="E77" s="22">
        <v>0</v>
      </c>
      <c r="F77" s="76">
        <f t="shared" si="23"/>
        <v>0</v>
      </c>
      <c r="J77" s="35"/>
      <c r="K77" s="35"/>
      <c r="L77" s="35"/>
      <c r="M77" s="35"/>
    </row>
    <row r="78" spans="1:13" ht="12.65" customHeight="1" x14ac:dyDescent="0.5">
      <c r="A78" s="14" t="s">
        <v>38</v>
      </c>
      <c r="B78" s="32">
        <v>0</v>
      </c>
      <c r="C78" s="32">
        <v>0</v>
      </c>
      <c r="D78" s="32">
        <v>0</v>
      </c>
      <c r="E78" s="22">
        <v>0</v>
      </c>
      <c r="F78" s="76">
        <f t="shared" si="23"/>
        <v>0</v>
      </c>
    </row>
    <row r="79" spans="1:13" ht="12.65" customHeight="1" x14ac:dyDescent="0.5">
      <c r="A79" s="14" t="s">
        <v>40</v>
      </c>
      <c r="B79" s="32">
        <v>509943</v>
      </c>
      <c r="C79" s="32">
        <v>406906</v>
      </c>
      <c r="D79" s="32">
        <v>354500</v>
      </c>
      <c r="E79" s="22">
        <v>309327</v>
      </c>
      <c r="F79" s="76">
        <f t="shared" si="23"/>
        <v>1</v>
      </c>
    </row>
    <row r="80" spans="1:13" ht="12.65" customHeight="1" x14ac:dyDescent="0.5">
      <c r="A80" s="14" t="s">
        <v>41</v>
      </c>
      <c r="B80" s="32">
        <v>0</v>
      </c>
      <c r="C80" s="32">
        <v>0</v>
      </c>
      <c r="D80" s="32">
        <v>0</v>
      </c>
      <c r="E80" s="22">
        <v>0</v>
      </c>
      <c r="F80" s="76">
        <f t="shared" si="23"/>
        <v>0</v>
      </c>
    </row>
    <row r="81" spans="1:12" ht="12.65" customHeight="1" x14ac:dyDescent="0.5">
      <c r="A81" s="72" t="s">
        <v>39</v>
      </c>
      <c r="B81" s="73">
        <f>SUM(B82:B87)</f>
        <v>0</v>
      </c>
      <c r="C81" s="73">
        <f t="shared" ref="C81:E81" si="24">SUM(C82:C87)</f>
        <v>0</v>
      </c>
      <c r="D81" s="73">
        <f t="shared" si="24"/>
        <v>0</v>
      </c>
      <c r="E81" s="73">
        <f t="shared" si="24"/>
        <v>0</v>
      </c>
      <c r="F81" s="74">
        <f>E81/$E$88</f>
        <v>0</v>
      </c>
    </row>
    <row r="82" spans="1:12" ht="12.65" customHeight="1" x14ac:dyDescent="0.5">
      <c r="A82" s="14" t="s">
        <v>33</v>
      </c>
      <c r="B82" s="32">
        <v>0</v>
      </c>
      <c r="C82" s="32">
        <v>0</v>
      </c>
      <c r="D82" s="32">
        <v>0</v>
      </c>
      <c r="E82" s="22">
        <v>0</v>
      </c>
      <c r="F82" s="76">
        <f>IFERROR(E82/$E$81,0)</f>
        <v>0</v>
      </c>
    </row>
    <row r="83" spans="1:12" ht="12.65" customHeight="1" x14ac:dyDescent="0.5">
      <c r="A83" s="14" t="s">
        <v>34</v>
      </c>
      <c r="B83" s="32">
        <v>0</v>
      </c>
      <c r="C83" s="32">
        <v>0</v>
      </c>
      <c r="D83" s="32">
        <v>0</v>
      </c>
      <c r="E83" s="22">
        <v>0</v>
      </c>
      <c r="F83" s="76">
        <f t="shared" ref="F83:F87" si="25">IFERROR(E83/$E$81,0)</f>
        <v>0</v>
      </c>
    </row>
    <row r="84" spans="1:12" ht="12.65" customHeight="1" x14ac:dyDescent="0.5">
      <c r="A84" s="14" t="s">
        <v>36</v>
      </c>
      <c r="B84" s="32">
        <v>0</v>
      </c>
      <c r="C84" s="32">
        <v>0</v>
      </c>
      <c r="D84" s="32">
        <v>0</v>
      </c>
      <c r="E84" s="22">
        <v>0</v>
      </c>
      <c r="F84" s="76">
        <f t="shared" si="25"/>
        <v>0</v>
      </c>
    </row>
    <row r="85" spans="1:12" ht="12.65" customHeight="1" x14ac:dyDescent="0.5">
      <c r="A85" s="14" t="s">
        <v>38</v>
      </c>
      <c r="B85" s="32">
        <v>0</v>
      </c>
      <c r="C85" s="32">
        <v>0</v>
      </c>
      <c r="D85" s="32">
        <v>0</v>
      </c>
      <c r="E85" s="22">
        <v>0</v>
      </c>
      <c r="F85" s="76">
        <f t="shared" si="25"/>
        <v>0</v>
      </c>
    </row>
    <row r="86" spans="1:12" ht="12.65" customHeight="1" x14ac:dyDescent="0.5">
      <c r="A86" s="14" t="s">
        <v>40</v>
      </c>
      <c r="B86" s="32">
        <v>0</v>
      </c>
      <c r="C86" s="32">
        <v>0</v>
      </c>
      <c r="D86" s="32">
        <v>0</v>
      </c>
      <c r="E86" s="22">
        <v>0</v>
      </c>
      <c r="F86" s="76">
        <f t="shared" si="25"/>
        <v>0</v>
      </c>
    </row>
    <row r="87" spans="1:12" ht="12.65" customHeight="1" x14ac:dyDescent="0.5">
      <c r="A87" s="14" t="s">
        <v>41</v>
      </c>
      <c r="B87" s="32">
        <v>0</v>
      </c>
      <c r="C87" s="32">
        <v>0</v>
      </c>
      <c r="D87" s="32">
        <v>0</v>
      </c>
      <c r="E87" s="22">
        <v>0</v>
      </c>
      <c r="F87" s="76">
        <f t="shared" si="25"/>
        <v>0</v>
      </c>
    </row>
    <row r="88" spans="1:12" ht="12.65" customHeight="1" x14ac:dyDescent="0.5">
      <c r="A88" s="8" t="s">
        <v>22</v>
      </c>
      <c r="B88" s="64">
        <f>SUM(B81,B74,B67,B60,B53)</f>
        <v>761729</v>
      </c>
      <c r="C88" s="64">
        <f t="shared" ref="C88:E88" si="26">SUM(C81,C74,C67,C60,C53)</f>
        <v>751296</v>
      </c>
      <c r="D88" s="64">
        <f t="shared" si="26"/>
        <v>841075</v>
      </c>
      <c r="E88" s="64">
        <f t="shared" si="26"/>
        <v>965864</v>
      </c>
      <c r="F88" s="62"/>
    </row>
    <row r="89" spans="1:12" ht="12.65" customHeight="1" x14ac:dyDescent="0.5">
      <c r="B89" s="27"/>
      <c r="E89" s="37"/>
      <c r="F89" s="37"/>
      <c r="G89" s="37"/>
      <c r="H89" s="37"/>
      <c r="I89" s="37"/>
      <c r="J89" s="37"/>
      <c r="L89" s="27"/>
    </row>
    <row r="90" spans="1:12" ht="12.65" customHeight="1" x14ac:dyDescent="0.5">
      <c r="B90" s="27"/>
      <c r="E90" s="37"/>
      <c r="F90" s="37"/>
      <c r="G90" s="37"/>
      <c r="H90" s="37"/>
      <c r="I90" s="37"/>
      <c r="J90" s="37"/>
      <c r="L90" s="27"/>
    </row>
    <row r="91" spans="1:12" s="38" customFormat="1" ht="12.65" customHeight="1" x14ac:dyDescent="0.5">
      <c r="A91" s="38" t="s">
        <v>76</v>
      </c>
      <c r="B91" s="77"/>
      <c r="E91" s="39"/>
      <c r="F91" s="39"/>
      <c r="G91" s="39"/>
      <c r="H91" s="39"/>
      <c r="I91" s="39"/>
      <c r="J91" s="39"/>
      <c r="L91" s="77"/>
    </row>
    <row r="92" spans="1:12" ht="12.65" customHeight="1" x14ac:dyDescent="0.5">
      <c r="B92" s="27"/>
      <c r="E92" s="40" t="s">
        <v>33</v>
      </c>
      <c r="F92" s="40" t="s">
        <v>34</v>
      </c>
      <c r="G92" s="40" t="s">
        <v>36</v>
      </c>
      <c r="H92" s="40" t="s">
        <v>38</v>
      </c>
      <c r="I92" s="40" t="s">
        <v>40</v>
      </c>
      <c r="J92" s="40" t="s">
        <v>41</v>
      </c>
      <c r="L92" s="27"/>
    </row>
    <row r="93" spans="1:12" ht="12.65" customHeight="1" x14ac:dyDescent="0.5">
      <c r="A93" s="13" t="s">
        <v>0</v>
      </c>
      <c r="B93" s="22">
        <v>0</v>
      </c>
      <c r="C93" s="25">
        <v>0</v>
      </c>
      <c r="E93" s="41">
        <v>0</v>
      </c>
      <c r="F93" s="41">
        <v>0</v>
      </c>
      <c r="G93" s="41">
        <v>0</v>
      </c>
      <c r="H93" s="41">
        <v>0</v>
      </c>
      <c r="I93" s="41">
        <v>0</v>
      </c>
      <c r="J93" s="41">
        <v>0</v>
      </c>
      <c r="K93" s="70">
        <f>SUM(E93:J93)</f>
        <v>0</v>
      </c>
      <c r="L93" s="27"/>
    </row>
    <row r="94" spans="1:12" ht="12.65" customHeight="1" x14ac:dyDescent="0.5">
      <c r="A94" s="13" t="s">
        <v>45</v>
      </c>
      <c r="B94" s="22">
        <v>1456</v>
      </c>
      <c r="C94" s="25">
        <v>3.1879488526887372E-2</v>
      </c>
      <c r="E94" s="41">
        <v>0</v>
      </c>
      <c r="F94" s="41">
        <v>0</v>
      </c>
      <c r="G94" s="41">
        <v>340</v>
      </c>
      <c r="H94" s="41">
        <v>0</v>
      </c>
      <c r="I94" s="41">
        <v>1116</v>
      </c>
      <c r="J94" s="41">
        <v>0</v>
      </c>
      <c r="K94" s="70">
        <f t="shared" ref="K94:K102" si="27">SUM(E94:J94)</f>
        <v>1456</v>
      </c>
      <c r="L94" s="27"/>
    </row>
    <row r="95" spans="1:12" ht="12.65" customHeight="1" x14ac:dyDescent="0.5">
      <c r="A95" s="13" t="s">
        <v>46</v>
      </c>
      <c r="B95" s="22">
        <v>0</v>
      </c>
      <c r="C95" s="25">
        <v>0</v>
      </c>
      <c r="E95" s="41">
        <v>0</v>
      </c>
      <c r="F95" s="41">
        <v>0</v>
      </c>
      <c r="G95" s="41">
        <v>0</v>
      </c>
      <c r="H95" s="41">
        <v>0</v>
      </c>
      <c r="I95" s="41">
        <v>0</v>
      </c>
      <c r="J95" s="41">
        <v>0</v>
      </c>
      <c r="K95" s="70">
        <f t="shared" si="27"/>
        <v>0</v>
      </c>
      <c r="L95" s="27"/>
    </row>
    <row r="96" spans="1:12" ht="12.65" customHeight="1" x14ac:dyDescent="0.5">
      <c r="A96" s="13" t="s">
        <v>47</v>
      </c>
      <c r="B96" s="22">
        <v>0</v>
      </c>
      <c r="C96" s="25">
        <v>0</v>
      </c>
      <c r="E96" s="41">
        <v>0</v>
      </c>
      <c r="F96" s="41">
        <v>0</v>
      </c>
      <c r="G96" s="41">
        <v>0</v>
      </c>
      <c r="H96" s="41">
        <v>0</v>
      </c>
      <c r="I96" s="41">
        <v>0</v>
      </c>
      <c r="J96" s="41">
        <v>0</v>
      </c>
      <c r="K96" s="70">
        <f t="shared" si="27"/>
        <v>0</v>
      </c>
      <c r="L96" s="27"/>
    </row>
    <row r="97" spans="1:12" ht="12.65" customHeight="1" x14ac:dyDescent="0.5">
      <c r="A97" s="13" t="s">
        <v>48</v>
      </c>
      <c r="B97" s="22">
        <v>0</v>
      </c>
      <c r="C97" s="25">
        <v>0</v>
      </c>
      <c r="E97" s="41">
        <v>0</v>
      </c>
      <c r="F97" s="41">
        <v>0</v>
      </c>
      <c r="G97" s="41">
        <v>0</v>
      </c>
      <c r="H97" s="41">
        <v>0</v>
      </c>
      <c r="I97" s="41">
        <v>0</v>
      </c>
      <c r="J97" s="41">
        <v>0</v>
      </c>
      <c r="K97" s="70">
        <f t="shared" si="27"/>
        <v>0</v>
      </c>
      <c r="L97" s="27"/>
    </row>
    <row r="98" spans="1:12" ht="12.65" customHeight="1" x14ac:dyDescent="0.5">
      <c r="A98" s="13" t="s">
        <v>49</v>
      </c>
      <c r="B98" s="22">
        <v>43716</v>
      </c>
      <c r="C98" s="25">
        <v>0.95717288491854968</v>
      </c>
      <c r="E98" s="41">
        <v>254</v>
      </c>
      <c r="F98" s="41">
        <v>0</v>
      </c>
      <c r="G98" s="41">
        <v>7434</v>
      </c>
      <c r="H98" s="41">
        <v>0</v>
      </c>
      <c r="I98" s="41">
        <v>36028</v>
      </c>
      <c r="J98" s="41">
        <v>0</v>
      </c>
      <c r="K98" s="70">
        <f t="shared" si="27"/>
        <v>43716</v>
      </c>
      <c r="L98" s="27"/>
    </row>
    <row r="99" spans="1:12" ht="12.65" customHeight="1" x14ac:dyDescent="0.5">
      <c r="A99" s="13" t="s">
        <v>50</v>
      </c>
      <c r="B99" s="22">
        <v>0</v>
      </c>
      <c r="C99" s="25">
        <v>0</v>
      </c>
      <c r="E99" s="41">
        <v>0</v>
      </c>
      <c r="F99" s="41">
        <v>0</v>
      </c>
      <c r="G99" s="41">
        <v>0</v>
      </c>
      <c r="H99" s="41">
        <v>0</v>
      </c>
      <c r="I99" s="41">
        <v>0</v>
      </c>
      <c r="J99" s="41">
        <v>0</v>
      </c>
      <c r="K99" s="70">
        <f t="shared" si="27"/>
        <v>0</v>
      </c>
      <c r="L99" s="27"/>
    </row>
    <row r="100" spans="1:12" ht="12.65" customHeight="1" x14ac:dyDescent="0.5">
      <c r="A100" s="13" t="s">
        <v>51</v>
      </c>
      <c r="B100" s="22">
        <v>500</v>
      </c>
      <c r="C100" s="25">
        <v>1.094762655456297E-2</v>
      </c>
      <c r="E100" s="41">
        <v>0</v>
      </c>
      <c r="F100" s="41">
        <v>0</v>
      </c>
      <c r="G100" s="41">
        <v>500</v>
      </c>
      <c r="H100" s="41">
        <v>0</v>
      </c>
      <c r="I100" s="41">
        <v>0</v>
      </c>
      <c r="J100" s="41">
        <v>0</v>
      </c>
      <c r="K100" s="70">
        <f t="shared" si="27"/>
        <v>500</v>
      </c>
      <c r="L100" s="27"/>
    </row>
    <row r="101" spans="1:12" ht="12.65" customHeight="1" x14ac:dyDescent="0.5">
      <c r="A101" s="13" t="s">
        <v>52</v>
      </c>
      <c r="B101" s="22">
        <v>0</v>
      </c>
      <c r="C101" s="25">
        <v>0</v>
      </c>
      <c r="E101" s="41">
        <v>0</v>
      </c>
      <c r="F101" s="41">
        <v>0</v>
      </c>
      <c r="G101" s="41">
        <v>0</v>
      </c>
      <c r="H101" s="41">
        <v>0</v>
      </c>
      <c r="I101" s="41">
        <v>0</v>
      </c>
      <c r="J101" s="41">
        <v>0</v>
      </c>
      <c r="K101" s="70">
        <f t="shared" si="27"/>
        <v>0</v>
      </c>
      <c r="L101" s="27"/>
    </row>
    <row r="102" spans="1:12" ht="12.65" customHeight="1" x14ac:dyDescent="0.5">
      <c r="A102" s="13" t="s">
        <v>53</v>
      </c>
      <c r="B102" s="22">
        <v>0</v>
      </c>
      <c r="C102" s="25">
        <v>0</v>
      </c>
      <c r="E102" s="41">
        <v>0</v>
      </c>
      <c r="F102" s="41">
        <v>0</v>
      </c>
      <c r="G102" s="41">
        <v>0</v>
      </c>
      <c r="H102" s="41">
        <v>0</v>
      </c>
      <c r="I102" s="41">
        <v>0</v>
      </c>
      <c r="J102" s="41">
        <v>0</v>
      </c>
      <c r="K102" s="70">
        <f t="shared" si="27"/>
        <v>0</v>
      </c>
      <c r="L102" s="27"/>
    </row>
    <row r="103" spans="1:12" ht="12.65" customHeight="1" x14ac:dyDescent="0.5">
      <c r="A103" s="43" t="s">
        <v>54</v>
      </c>
      <c r="B103" s="44">
        <v>0</v>
      </c>
      <c r="C103" s="79">
        <v>0</v>
      </c>
      <c r="E103" s="41">
        <v>0</v>
      </c>
      <c r="F103" s="41">
        <v>0</v>
      </c>
      <c r="G103" s="41">
        <v>0</v>
      </c>
      <c r="H103" s="41">
        <v>0</v>
      </c>
      <c r="I103" s="41">
        <v>0</v>
      </c>
      <c r="J103" s="41">
        <v>0</v>
      </c>
      <c r="K103" s="26"/>
      <c r="L103" s="27"/>
    </row>
    <row r="104" spans="1:12" ht="12.65" customHeight="1" x14ac:dyDescent="0.5">
      <c r="E104" s="15">
        <f t="shared" ref="E104:J104" si="28">SUM(E93:E103)/$B$105</f>
        <v>5.5613942897179891E-3</v>
      </c>
      <c r="F104" s="15">
        <f t="shared" si="28"/>
        <v>0</v>
      </c>
      <c r="G104" s="15">
        <f t="shared" si="28"/>
        <v>0.18116132422490805</v>
      </c>
      <c r="H104" s="15">
        <f t="shared" si="28"/>
        <v>0</v>
      </c>
      <c r="I104" s="15">
        <f t="shared" si="28"/>
        <v>0.81327728148537393</v>
      </c>
      <c r="J104" s="15">
        <f t="shared" si="28"/>
        <v>0</v>
      </c>
      <c r="K104" s="45"/>
      <c r="L104" s="27"/>
    </row>
    <row r="105" spans="1:12" ht="23" x14ac:dyDescent="0.5">
      <c r="A105" s="78" t="s">
        <v>55</v>
      </c>
      <c r="B105" s="26">
        <f>SUM(B93:B103)</f>
        <v>45672</v>
      </c>
      <c r="C105" s="25">
        <f>B105/$B$49</f>
        <v>4.7286160370404118E-2</v>
      </c>
      <c r="L105" s="27"/>
    </row>
    <row r="106" spans="1:12" ht="12.65" customHeight="1" x14ac:dyDescent="0.5">
      <c r="B106" s="27"/>
      <c r="L106" s="27"/>
    </row>
    <row r="107" spans="1:12" s="58" customFormat="1" ht="14" x14ac:dyDescent="0.5">
      <c r="A107" s="58" t="s">
        <v>56</v>
      </c>
    </row>
    <row r="108" spans="1:12" ht="12.65" customHeight="1" x14ac:dyDescent="0.5">
      <c r="A108" s="29" t="s">
        <v>57</v>
      </c>
      <c r="B108" s="31">
        <v>580080</v>
      </c>
    </row>
    <row r="109" spans="1:12" ht="12.65" customHeight="1" x14ac:dyDescent="0.5">
      <c r="A109" s="46"/>
      <c r="B109" s="30"/>
    </row>
    <row r="110" spans="1:12" s="38" customFormat="1" ht="12.65" customHeight="1" x14ac:dyDescent="0.5">
      <c r="A110" s="38" t="s">
        <v>58</v>
      </c>
      <c r="B110" s="77"/>
      <c r="E110" s="39"/>
      <c r="F110" s="39"/>
      <c r="G110" s="39"/>
      <c r="H110" s="39"/>
      <c r="I110" s="39"/>
      <c r="J110" s="39"/>
      <c r="L110" s="77"/>
    </row>
    <row r="111" spans="1:12" ht="12.65" customHeight="1" x14ac:dyDescent="0.5">
      <c r="A111" s="13" t="s">
        <v>59</v>
      </c>
      <c r="B111" s="22">
        <v>376584</v>
      </c>
      <c r="C111" s="15">
        <f>B111/$B$118</f>
        <v>0.91830941953355893</v>
      </c>
      <c r="D111" s="23"/>
      <c r="E111" s="47"/>
    </row>
    <row r="112" spans="1:12" ht="12.65" customHeight="1" x14ac:dyDescent="0.5">
      <c r="A112" s="13" t="s">
        <v>61</v>
      </c>
      <c r="B112" s="22">
        <v>0</v>
      </c>
      <c r="C112" s="15">
        <f t="shared" ref="C112:C117" si="29">B112/$B$118</f>
        <v>0</v>
      </c>
      <c r="D112" s="23"/>
    </row>
    <row r="113" spans="1:4" ht="12.65" customHeight="1" x14ac:dyDescent="0.5">
      <c r="A113" s="13" t="s">
        <v>21</v>
      </c>
      <c r="B113" s="22">
        <v>0</v>
      </c>
      <c r="C113" s="15">
        <f t="shared" si="29"/>
        <v>0</v>
      </c>
      <c r="D113" s="23"/>
    </row>
    <row r="114" spans="1:4" ht="12.65" customHeight="1" x14ac:dyDescent="0.5">
      <c r="A114" s="13" t="s">
        <v>62</v>
      </c>
      <c r="B114" s="22">
        <v>0</v>
      </c>
      <c r="C114" s="15">
        <f t="shared" si="29"/>
        <v>0</v>
      </c>
      <c r="D114" s="23"/>
    </row>
    <row r="115" spans="1:4" ht="12.65" customHeight="1" x14ac:dyDescent="0.5">
      <c r="A115" s="13" t="s">
        <v>63</v>
      </c>
      <c r="B115" s="22">
        <v>0</v>
      </c>
      <c r="C115" s="15">
        <f t="shared" si="29"/>
        <v>0</v>
      </c>
      <c r="D115" s="23"/>
    </row>
    <row r="116" spans="1:4" ht="12.65" customHeight="1" x14ac:dyDescent="0.5">
      <c r="A116" s="13" t="s">
        <v>64</v>
      </c>
      <c r="B116" s="22">
        <v>23500</v>
      </c>
      <c r="C116" s="15">
        <f t="shared" si="29"/>
        <v>5.7305332566010864E-2</v>
      </c>
      <c r="D116" s="23"/>
    </row>
    <row r="117" spans="1:4" ht="12.65" customHeight="1" x14ac:dyDescent="0.5">
      <c r="A117" s="13" t="s">
        <v>60</v>
      </c>
      <c r="B117" s="22">
        <v>10000</v>
      </c>
      <c r="C117" s="15">
        <f t="shared" si="29"/>
        <v>2.4385247900430156E-2</v>
      </c>
      <c r="D117" s="23"/>
    </row>
    <row r="118" spans="1:4" ht="12.65" customHeight="1" x14ac:dyDescent="0.5">
      <c r="A118" s="9" t="s">
        <v>22</v>
      </c>
      <c r="B118" s="70">
        <f>SUM(B111:B117)</f>
        <v>410084</v>
      </c>
    </row>
    <row r="119" spans="1:4" ht="12.65" customHeight="1" x14ac:dyDescent="0.5"/>
    <row r="120" spans="1:4" ht="23" x14ac:dyDescent="0.5">
      <c r="A120" s="20" t="s">
        <v>65</v>
      </c>
      <c r="B120" s="31">
        <f>B132</f>
        <v>3743</v>
      </c>
      <c r="C120" s="42">
        <f>B120/$B$108</f>
        <v>6.4525582678251273E-3</v>
      </c>
    </row>
    <row r="121" spans="1:4" ht="12.65" customHeight="1" x14ac:dyDescent="0.5"/>
    <row r="122" spans="1:4" ht="12.65" customHeight="1" x14ac:dyDescent="0.5">
      <c r="A122" s="13" t="s">
        <v>0</v>
      </c>
      <c r="B122" s="22">
        <v>0</v>
      </c>
      <c r="C122" s="15">
        <f>IFERROR(B122/$B$132,0)</f>
        <v>0</v>
      </c>
    </row>
    <row r="123" spans="1:4" ht="12.65" customHeight="1" x14ac:dyDescent="0.5">
      <c r="A123" s="13" t="s">
        <v>45</v>
      </c>
      <c r="B123" s="22">
        <v>0</v>
      </c>
      <c r="C123" s="15">
        <f t="shared" ref="C123:C131" si="30">IFERROR(B123/$B$132,0)</f>
        <v>0</v>
      </c>
    </row>
    <row r="124" spans="1:4" ht="12.65" customHeight="1" x14ac:dyDescent="0.5">
      <c r="A124" s="13" t="s">
        <v>46</v>
      </c>
      <c r="B124" s="22">
        <v>0</v>
      </c>
      <c r="C124" s="15">
        <f t="shared" si="30"/>
        <v>0</v>
      </c>
    </row>
    <row r="125" spans="1:4" ht="12.65" customHeight="1" x14ac:dyDescent="0.5">
      <c r="A125" s="13" t="s">
        <v>47</v>
      </c>
      <c r="B125" s="22">
        <v>0</v>
      </c>
      <c r="C125" s="15">
        <f t="shared" si="30"/>
        <v>0</v>
      </c>
    </row>
    <row r="126" spans="1:4" ht="12.65" customHeight="1" x14ac:dyDescent="0.5">
      <c r="A126" s="13" t="s">
        <v>48</v>
      </c>
      <c r="B126" s="22">
        <v>0</v>
      </c>
      <c r="C126" s="15">
        <f t="shared" si="30"/>
        <v>0</v>
      </c>
    </row>
    <row r="127" spans="1:4" ht="12.65" customHeight="1" x14ac:dyDescent="0.5">
      <c r="A127" s="13" t="s">
        <v>49</v>
      </c>
      <c r="B127" s="22">
        <v>3743</v>
      </c>
      <c r="C127" s="15">
        <f t="shared" si="30"/>
        <v>1</v>
      </c>
    </row>
    <row r="128" spans="1:4" ht="12.65" customHeight="1" x14ac:dyDescent="0.5">
      <c r="A128" s="13" t="s">
        <v>50</v>
      </c>
      <c r="B128" s="22">
        <v>0</v>
      </c>
      <c r="C128" s="15">
        <f t="shared" si="30"/>
        <v>0</v>
      </c>
    </row>
    <row r="129" spans="1:3" ht="12.65" customHeight="1" x14ac:dyDescent="0.5">
      <c r="A129" s="13" t="s">
        <v>51</v>
      </c>
      <c r="B129" s="22">
        <v>0</v>
      </c>
      <c r="C129" s="15">
        <f t="shared" si="30"/>
        <v>0</v>
      </c>
    </row>
    <row r="130" spans="1:3" ht="12.65" customHeight="1" x14ac:dyDescent="0.5">
      <c r="A130" s="13" t="s">
        <v>52</v>
      </c>
      <c r="B130" s="22">
        <v>0</v>
      </c>
      <c r="C130" s="15">
        <f t="shared" si="30"/>
        <v>0</v>
      </c>
    </row>
    <row r="131" spans="1:3" ht="12.65" customHeight="1" x14ac:dyDescent="0.5">
      <c r="A131" s="13" t="s">
        <v>53</v>
      </c>
      <c r="B131" s="22">
        <v>0</v>
      </c>
      <c r="C131" s="15">
        <f t="shared" si="30"/>
        <v>0</v>
      </c>
    </row>
    <row r="132" spans="1:3" ht="12.65" customHeight="1" x14ac:dyDescent="0.5">
      <c r="A132" s="9" t="s">
        <v>22</v>
      </c>
      <c r="B132" s="70">
        <f>SUM(B122:B131)</f>
        <v>3743</v>
      </c>
    </row>
    <row r="133" spans="1:3" ht="12.65" customHeight="1" x14ac:dyDescent="0.5">
      <c r="B133" s="27"/>
    </row>
    <row r="134" spans="1:3" s="58" customFormat="1" ht="14" x14ac:dyDescent="0.5">
      <c r="A134" s="58" t="s">
        <v>66</v>
      </c>
    </row>
    <row r="135" spans="1:3" ht="12.65" customHeight="1" x14ac:dyDescent="0.5">
      <c r="A135" s="20" t="s">
        <v>23</v>
      </c>
      <c r="B135" s="48"/>
    </row>
    <row r="136" spans="1:3" ht="12.65" customHeight="1" x14ac:dyDescent="0.5">
      <c r="A136" s="13" t="s">
        <v>67</v>
      </c>
      <c r="B136" s="16">
        <v>7</v>
      </c>
      <c r="C136" s="23"/>
    </row>
    <row r="137" spans="1:3" ht="12.65" customHeight="1" x14ac:dyDescent="0.5">
      <c r="A137" s="13" t="s">
        <v>68</v>
      </c>
      <c r="B137" s="16">
        <v>17</v>
      </c>
      <c r="C137" s="23"/>
    </row>
    <row r="138" spans="1:3" ht="12.65" customHeight="1" x14ac:dyDescent="0.5">
      <c r="A138" s="13" t="s">
        <v>69</v>
      </c>
      <c r="B138" s="16">
        <v>4</v>
      </c>
      <c r="C138" s="23"/>
    </row>
    <row r="139" spans="1:3" ht="12.65" customHeight="1" x14ac:dyDescent="0.5">
      <c r="A139" s="9" t="s">
        <v>11</v>
      </c>
      <c r="B139" s="62">
        <f>SUM(B136:B138)</f>
        <v>28</v>
      </c>
    </row>
    <row r="140" spans="1:3" ht="12.65" customHeight="1" x14ac:dyDescent="0.5"/>
    <row r="141" spans="1:3" ht="12.65" customHeight="1" x14ac:dyDescent="0.5">
      <c r="A141" s="20" t="s">
        <v>24</v>
      </c>
      <c r="B141" s="48"/>
    </row>
    <row r="142" spans="1:3" ht="12.65" customHeight="1" x14ac:dyDescent="0.5">
      <c r="A142" s="13" t="s">
        <v>70</v>
      </c>
      <c r="B142" s="16">
        <v>4</v>
      </c>
      <c r="C142" s="23"/>
    </row>
    <row r="143" spans="1:3" ht="12.65" customHeight="1" x14ac:dyDescent="0.5">
      <c r="A143" s="13" t="s">
        <v>71</v>
      </c>
      <c r="B143" s="16">
        <v>11</v>
      </c>
      <c r="C143" s="23"/>
    </row>
    <row r="144" spans="1:3" ht="12.65" customHeight="1" x14ac:dyDescent="0.5">
      <c r="A144" s="13" t="s">
        <v>72</v>
      </c>
      <c r="B144" s="16">
        <v>3</v>
      </c>
      <c r="C144" s="23"/>
    </row>
    <row r="145" spans="1:4" ht="12.65" customHeight="1" x14ac:dyDescent="0.5">
      <c r="A145" s="9" t="s">
        <v>11</v>
      </c>
      <c r="B145" s="62">
        <f>SUM(B142:B144)</f>
        <v>18</v>
      </c>
    </row>
    <row r="146" spans="1:4" ht="12.65" customHeight="1" x14ac:dyDescent="0.5"/>
    <row r="147" spans="1:4" ht="12.65" customHeight="1" x14ac:dyDescent="0.5">
      <c r="A147" s="81" t="s">
        <v>73</v>
      </c>
      <c r="B147" s="82">
        <f>SUM(B145,B139)</f>
        <v>46</v>
      </c>
      <c r="C147" s="83">
        <f>B20+B26</f>
        <v>46</v>
      </c>
    </row>
    <row r="148" spans="1:4" ht="12.65" customHeight="1" x14ac:dyDescent="0.5"/>
    <row r="149" spans="1:4" ht="12.65" customHeight="1" x14ac:dyDescent="0.5">
      <c r="A149" s="50" t="s">
        <v>23</v>
      </c>
      <c r="B149" s="48" t="s">
        <v>67</v>
      </c>
      <c r="C149" s="48" t="s">
        <v>68</v>
      </c>
      <c r="D149" s="48" t="s">
        <v>69</v>
      </c>
    </row>
    <row r="150" spans="1:4" ht="12.65" customHeight="1" x14ac:dyDescent="0.5">
      <c r="A150" s="13" t="s">
        <v>25</v>
      </c>
      <c r="B150" s="16">
        <v>7</v>
      </c>
      <c r="C150" s="16">
        <v>17</v>
      </c>
      <c r="D150" s="16">
        <v>3</v>
      </c>
    </row>
    <row r="151" spans="1:4" ht="12.65" customHeight="1" x14ac:dyDescent="0.5">
      <c r="A151" s="13" t="s">
        <v>26</v>
      </c>
      <c r="B151" s="16">
        <v>0</v>
      </c>
      <c r="C151" s="16">
        <v>0</v>
      </c>
      <c r="D151" s="16">
        <v>1</v>
      </c>
    </row>
    <row r="152" spans="1:4" ht="12.65" customHeight="1" x14ac:dyDescent="0.5">
      <c r="A152" s="13" t="s">
        <v>19</v>
      </c>
      <c r="B152" s="16">
        <v>0</v>
      </c>
      <c r="C152" s="16">
        <v>0</v>
      </c>
      <c r="D152" s="16">
        <v>0</v>
      </c>
    </row>
    <row r="153" spans="1:4" ht="12.65" customHeight="1" x14ac:dyDescent="0.5">
      <c r="A153" s="13" t="s">
        <v>37</v>
      </c>
      <c r="B153" s="16">
        <v>0</v>
      </c>
      <c r="C153" s="16">
        <v>0</v>
      </c>
      <c r="D153" s="16">
        <v>0</v>
      </c>
    </row>
    <row r="154" spans="1:4" ht="12.65" customHeight="1" x14ac:dyDescent="0.5">
      <c r="A154" s="13" t="s">
        <v>39</v>
      </c>
      <c r="B154" s="16">
        <v>0</v>
      </c>
      <c r="C154" s="16">
        <v>0</v>
      </c>
      <c r="D154" s="16">
        <v>0</v>
      </c>
    </row>
    <row r="155" spans="1:4" ht="12.65" customHeight="1" x14ac:dyDescent="0.5">
      <c r="A155" s="17"/>
      <c r="B155" s="62">
        <f>SUM(B150:B154)</f>
        <v>7</v>
      </c>
      <c r="C155" s="62">
        <f t="shared" ref="C155:D155" si="31">SUM(C150:C154)</f>
        <v>17</v>
      </c>
      <c r="D155" s="62">
        <f t="shared" si="31"/>
        <v>4</v>
      </c>
    </row>
    <row r="156" spans="1:4" ht="12.65" customHeight="1" x14ac:dyDescent="0.5">
      <c r="A156" s="27"/>
      <c r="B156" s="49"/>
      <c r="C156" s="49"/>
      <c r="D156" s="49"/>
    </row>
    <row r="157" spans="1:4" ht="23" x14ac:dyDescent="0.5">
      <c r="A157" s="50" t="s">
        <v>24</v>
      </c>
      <c r="B157" s="48" t="s">
        <v>70</v>
      </c>
      <c r="C157" s="48" t="s">
        <v>71</v>
      </c>
      <c r="D157" s="48" t="s">
        <v>72</v>
      </c>
    </row>
    <row r="158" spans="1:4" ht="12.65" customHeight="1" x14ac:dyDescent="0.5">
      <c r="A158" s="13" t="s">
        <v>25</v>
      </c>
      <c r="B158" s="16">
        <v>3</v>
      </c>
      <c r="C158" s="16">
        <v>11</v>
      </c>
      <c r="D158" s="16">
        <v>3</v>
      </c>
    </row>
    <row r="159" spans="1:4" ht="12.65" customHeight="1" x14ac:dyDescent="0.5">
      <c r="A159" s="13" t="s">
        <v>26</v>
      </c>
      <c r="B159" s="16">
        <v>1</v>
      </c>
      <c r="C159" s="16">
        <v>0</v>
      </c>
      <c r="D159" s="16">
        <v>0</v>
      </c>
    </row>
    <row r="160" spans="1:4" ht="12.65" customHeight="1" x14ac:dyDescent="0.5">
      <c r="A160" s="13" t="s">
        <v>19</v>
      </c>
      <c r="B160" s="16">
        <v>0</v>
      </c>
      <c r="C160" s="16">
        <v>0</v>
      </c>
      <c r="D160" s="16">
        <v>0</v>
      </c>
    </row>
    <row r="161" spans="1:4" ht="12.65" customHeight="1" x14ac:dyDescent="0.5">
      <c r="A161" s="13" t="s">
        <v>37</v>
      </c>
      <c r="B161" s="16">
        <v>0</v>
      </c>
      <c r="C161" s="16">
        <v>0</v>
      </c>
      <c r="D161" s="16">
        <v>0</v>
      </c>
    </row>
    <row r="162" spans="1:4" ht="12.65" customHeight="1" x14ac:dyDescent="0.5">
      <c r="A162" s="13" t="s">
        <v>39</v>
      </c>
      <c r="B162" s="16">
        <v>0</v>
      </c>
      <c r="C162" s="16">
        <v>0</v>
      </c>
      <c r="D162" s="16">
        <v>0</v>
      </c>
    </row>
    <row r="163" spans="1:4" ht="12.65" customHeight="1" x14ac:dyDescent="0.5">
      <c r="A163" s="17"/>
      <c r="B163" s="62">
        <f>SUM(B158:B162)</f>
        <v>4</v>
      </c>
      <c r="C163" s="62">
        <f t="shared" ref="C163:D163" si="32">SUM(C158:C162)</f>
        <v>11</v>
      </c>
      <c r="D163" s="62">
        <f t="shared" si="32"/>
        <v>3</v>
      </c>
    </row>
    <row r="164" spans="1:4" ht="12.65" customHeight="1" x14ac:dyDescent="0.5"/>
    <row r="165" spans="1:4" ht="46" x14ac:dyDescent="0.5">
      <c r="A165" s="20" t="s">
        <v>74</v>
      </c>
      <c r="B165" s="20" t="s">
        <v>85</v>
      </c>
      <c r="C165" s="20" t="s">
        <v>77</v>
      </c>
    </row>
    <row r="166" spans="1:4" ht="12.65" customHeight="1" x14ac:dyDescent="0.5">
      <c r="A166" s="14">
        <v>1969</v>
      </c>
      <c r="B166" s="51">
        <v>0</v>
      </c>
      <c r="C166" s="51">
        <v>0</v>
      </c>
    </row>
    <row r="167" spans="1:4" ht="12.65" customHeight="1" x14ac:dyDescent="0.5">
      <c r="A167" s="14">
        <v>1970</v>
      </c>
      <c r="B167" s="51">
        <v>0</v>
      </c>
      <c r="C167" s="51">
        <v>0</v>
      </c>
    </row>
    <row r="168" spans="1:4" ht="12.65" customHeight="1" x14ac:dyDescent="0.5">
      <c r="A168" s="14">
        <v>1997</v>
      </c>
      <c r="B168" s="51">
        <v>0</v>
      </c>
      <c r="C168" s="51">
        <v>0</v>
      </c>
    </row>
    <row r="169" spans="1:4" ht="12.65" customHeight="1" x14ac:dyDescent="0.5">
      <c r="A169" s="14">
        <v>2000</v>
      </c>
      <c r="B169" s="51">
        <v>0</v>
      </c>
      <c r="C169" s="51">
        <v>0</v>
      </c>
    </row>
    <row r="170" spans="1:4" ht="12.65" customHeight="1" x14ac:dyDescent="0.5">
      <c r="A170" s="14">
        <v>2003</v>
      </c>
      <c r="B170" s="51">
        <v>0</v>
      </c>
      <c r="C170" s="51">
        <v>0</v>
      </c>
    </row>
    <row r="171" spans="1:4" ht="12.65" customHeight="1" x14ac:dyDescent="0.5">
      <c r="A171" s="14">
        <v>2005</v>
      </c>
      <c r="B171" s="51">
        <v>1.056</v>
      </c>
      <c r="C171" s="51">
        <v>0</v>
      </c>
    </row>
    <row r="172" spans="1:4" ht="12.65" customHeight="1" x14ac:dyDescent="0.5">
      <c r="A172" s="14">
        <v>2006</v>
      </c>
      <c r="B172" s="51">
        <v>1.056</v>
      </c>
      <c r="C172" s="51">
        <v>0</v>
      </c>
    </row>
    <row r="173" spans="1:4" ht="12.65" customHeight="1" x14ac:dyDescent="0.5">
      <c r="A173" s="14">
        <v>2007</v>
      </c>
      <c r="B173" s="51">
        <v>1.056</v>
      </c>
      <c r="C173" s="51">
        <v>0</v>
      </c>
    </row>
    <row r="174" spans="1:4" ht="12.65" customHeight="1" x14ac:dyDescent="0.5">
      <c r="A174" s="14">
        <v>2008</v>
      </c>
      <c r="B174" s="51">
        <v>4.0270000000000001</v>
      </c>
      <c r="C174" s="51">
        <v>0</v>
      </c>
    </row>
    <row r="175" spans="1:4" ht="12.65" customHeight="1" x14ac:dyDescent="0.5">
      <c r="A175" s="14">
        <v>2009</v>
      </c>
      <c r="B175" s="51">
        <v>4.0270000000000001</v>
      </c>
      <c r="C175" s="51">
        <v>0</v>
      </c>
    </row>
    <row r="176" spans="1:4" ht="12.65" customHeight="1" x14ac:dyDescent="0.5">
      <c r="A176" s="14">
        <v>2010</v>
      </c>
      <c r="B176" s="51">
        <v>4.0270000000000001</v>
      </c>
      <c r="C176" s="51">
        <v>0</v>
      </c>
    </row>
    <row r="177" spans="1:59" ht="12.65" customHeight="1" x14ac:dyDescent="0.5">
      <c r="A177" s="14">
        <v>2012</v>
      </c>
      <c r="B177" s="51">
        <v>6.0780000000000003</v>
      </c>
      <c r="C177" s="51">
        <v>0</v>
      </c>
    </row>
    <row r="178" spans="1:59" ht="12.65" customHeight="1" x14ac:dyDescent="0.5">
      <c r="A178" s="14">
        <v>2013</v>
      </c>
      <c r="B178" s="51">
        <v>11.591000000000001</v>
      </c>
      <c r="C178" s="51">
        <v>0</v>
      </c>
    </row>
    <row r="179" spans="1:59" ht="12.65" customHeight="1" x14ac:dyDescent="0.5">
      <c r="A179" s="14">
        <v>2014</v>
      </c>
      <c r="B179" s="51">
        <v>13.594000000000001</v>
      </c>
      <c r="C179" s="51">
        <v>0</v>
      </c>
    </row>
    <row r="180" spans="1:59" ht="12.65" customHeight="1" x14ac:dyDescent="0.5">
      <c r="A180" s="14">
        <v>2015</v>
      </c>
      <c r="B180" s="51">
        <v>15.486000000000001</v>
      </c>
      <c r="C180" s="51">
        <v>0</v>
      </c>
    </row>
    <row r="181" spans="1:59" ht="12.65" customHeight="1" x14ac:dyDescent="0.5">
      <c r="A181" s="14">
        <v>2016</v>
      </c>
      <c r="B181" s="51">
        <v>21.763999999999999</v>
      </c>
      <c r="C181" s="51">
        <v>0</v>
      </c>
    </row>
    <row r="182" spans="1:59" ht="12.65" customHeight="1" x14ac:dyDescent="0.5">
      <c r="A182" s="14">
        <v>2017</v>
      </c>
      <c r="B182" s="51">
        <v>21.763999999999999</v>
      </c>
      <c r="C182" s="51">
        <v>0</v>
      </c>
    </row>
    <row r="183" spans="1:59" ht="12.65" customHeight="1" x14ac:dyDescent="0.5">
      <c r="A183" s="14">
        <v>2018</v>
      </c>
      <c r="B183" s="51">
        <v>24.725999999999999</v>
      </c>
      <c r="C183" s="51">
        <v>0</v>
      </c>
    </row>
    <row r="184" spans="1:59" ht="12.65" customHeight="1" x14ac:dyDescent="0.5">
      <c r="A184" s="14">
        <v>2019</v>
      </c>
      <c r="B184" s="51">
        <v>40.548999999999999</v>
      </c>
      <c r="C184" s="51">
        <v>0</v>
      </c>
    </row>
    <row r="185" spans="1:59" ht="12.65" customHeight="1" x14ac:dyDescent="0.5">
      <c r="A185" s="14">
        <v>2020</v>
      </c>
      <c r="B185" s="51">
        <v>47.823999999999998</v>
      </c>
      <c r="C185" s="51">
        <v>36.088000000000001</v>
      </c>
    </row>
    <row r="186" spans="1:59" ht="12.65" customHeight="1" x14ac:dyDescent="0.5">
      <c r="A186" s="14">
        <v>2021</v>
      </c>
      <c r="B186" s="51">
        <v>54.460999999999999</v>
      </c>
      <c r="C186" s="51">
        <v>100.77500000000001</v>
      </c>
    </row>
    <row r="187" spans="1:59" ht="12.65" customHeight="1" x14ac:dyDescent="0.5">
      <c r="A187" s="14">
        <v>2022</v>
      </c>
      <c r="B187" s="51">
        <v>57.978999999999999</v>
      </c>
      <c r="C187" s="51">
        <v>246.29500000000002</v>
      </c>
    </row>
    <row r="188" spans="1:59" ht="12.65" customHeight="1" x14ac:dyDescent="0.5">
      <c r="A188" s="14">
        <v>2023</v>
      </c>
      <c r="B188" s="51">
        <v>57.978999999999999</v>
      </c>
      <c r="C188" s="51">
        <v>310.45100000000002</v>
      </c>
    </row>
    <row r="189" spans="1:59" ht="12.65" customHeight="1" x14ac:dyDescent="0.5"/>
    <row r="191" spans="1:59" ht="14"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row>
    <row r="192" spans="1:59" ht="14" x14ac:dyDescent="0.3">
      <c r="A192" s="19"/>
      <c r="B192" s="19"/>
      <c r="C192" s="19"/>
      <c r="D192" s="19"/>
      <c r="E192" s="19"/>
      <c r="F192" s="19"/>
    </row>
    <row r="193" spans="1:3" ht="14" x14ac:dyDescent="0.3">
      <c r="A193" s="19"/>
      <c r="B193" s="19"/>
      <c r="C193" s="19"/>
    </row>
    <row r="194" spans="1:3" ht="14" x14ac:dyDescent="0.3">
      <c r="A194" s="19"/>
      <c r="B194" s="19"/>
      <c r="C194" s="19"/>
    </row>
    <row r="195" spans="1:3" ht="14" x14ac:dyDescent="0.3">
      <c r="A195" s="19"/>
      <c r="B195" s="19"/>
      <c r="C195" s="19"/>
    </row>
    <row r="196" spans="1:3" ht="14" x14ac:dyDescent="0.3">
      <c r="A196" s="19"/>
      <c r="B196" s="19"/>
      <c r="C196" s="19"/>
    </row>
    <row r="197" spans="1:3" ht="14" x14ac:dyDescent="0.3">
      <c r="A197" s="19"/>
      <c r="B197" s="19"/>
      <c r="C197" s="19"/>
    </row>
    <row r="198" spans="1:3" ht="14" x14ac:dyDescent="0.3">
      <c r="A198" s="19"/>
      <c r="B198" s="19"/>
      <c r="C198" s="19"/>
    </row>
    <row r="199" spans="1:3" ht="14" x14ac:dyDescent="0.3">
      <c r="A199" s="19"/>
      <c r="B199" s="19"/>
      <c r="C199" s="19"/>
    </row>
    <row r="200" spans="1:3" ht="14" x14ac:dyDescent="0.3">
      <c r="A200" s="19"/>
      <c r="B200" s="19"/>
      <c r="C200" s="19"/>
    </row>
    <row r="201" spans="1:3" ht="14" x14ac:dyDescent="0.3">
      <c r="A201" s="19"/>
      <c r="B201" s="19"/>
      <c r="C201" s="19"/>
    </row>
  </sheetData>
  <mergeCells count="2">
    <mergeCell ref="H14:H31"/>
    <mergeCell ref="J68:M68"/>
  </mergeCells>
  <conditionalFormatting sqref="B14:B31 J14:J31">
    <cfRule type="cellIs" dxfId="157" priority="19" operator="equal">
      <formula>0</formula>
    </cfRule>
  </conditionalFormatting>
  <conditionalFormatting sqref="B44:B48 J44:L49">
    <cfRule type="cellIs" dxfId="156" priority="18" operator="equal">
      <formula>0</formula>
    </cfRule>
  </conditionalFormatting>
  <conditionalFormatting sqref="B93:B103">
    <cfRule type="cellIs" dxfId="155" priority="13" operator="equal">
      <formula>0</formula>
    </cfRule>
  </conditionalFormatting>
  <conditionalFormatting sqref="B108:B109">
    <cfRule type="cellIs" dxfId="154" priority="17" operator="equal">
      <formula>0</formula>
    </cfRule>
  </conditionalFormatting>
  <conditionalFormatting sqref="B111:B117">
    <cfRule type="cellIs" dxfId="153" priority="16" operator="equal">
      <formula>0</formula>
    </cfRule>
  </conditionalFormatting>
  <conditionalFormatting sqref="B120">
    <cfRule type="cellIs" dxfId="152" priority="15" operator="equal">
      <formula>0</formula>
    </cfRule>
  </conditionalFormatting>
  <conditionalFormatting sqref="B122:B131">
    <cfRule type="cellIs" dxfId="151" priority="14" operator="equal">
      <formula>0</formula>
    </cfRule>
  </conditionalFormatting>
  <conditionalFormatting sqref="B150:D154">
    <cfRule type="cellIs" dxfId="150" priority="6" operator="equal">
      <formula>0</formula>
    </cfRule>
  </conditionalFormatting>
  <conditionalFormatting sqref="B158:D162">
    <cfRule type="cellIs" dxfId="149" priority="7" operator="equal">
      <formula>0</formula>
    </cfRule>
  </conditionalFormatting>
  <conditionalFormatting sqref="B88:E88">
    <cfRule type="cellIs" dxfId="148" priority="5" operator="equal">
      <formula>0</formula>
    </cfRule>
  </conditionalFormatting>
  <conditionalFormatting sqref="B53:F87">
    <cfRule type="cellIs" dxfId="147" priority="9" operator="equal">
      <formula>0</formula>
    </cfRule>
  </conditionalFormatting>
  <conditionalFormatting sqref="C35:G39">
    <cfRule type="cellIs" dxfId="146" priority="8" operator="equal">
      <formula>0</formula>
    </cfRule>
  </conditionalFormatting>
  <conditionalFormatting sqref="E93:J103">
    <cfRule type="cellIs" dxfId="145" priority="11" operator="equal">
      <formula>0</formula>
    </cfRule>
  </conditionalFormatting>
  <conditionalFormatting sqref="I50:K50">
    <cfRule type="cellIs" dxfId="144" priority="1" operator="equal">
      <formula>0</formula>
    </cfRule>
  </conditionalFormatting>
  <conditionalFormatting sqref="J62:M62">
    <cfRule type="cellIs" dxfId="143" priority="3"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A7B8A-0EC4-47D9-92EF-B84ED5AC5165}">
  <sheetPr>
    <tabColor theme="4" tint="0.59999389629810485"/>
  </sheetPr>
  <dimension ref="A1:BG201"/>
  <sheetViews>
    <sheetView showGridLines="0" tabSelected="1" topLeftCell="O38" zoomScale="85" zoomScaleNormal="85" workbookViewId="0">
      <selection activeCell="AO53" sqref="AO53"/>
    </sheetView>
  </sheetViews>
  <sheetFormatPr baseColWidth="10" defaultColWidth="10.07421875" defaultRowHeight="11.5" x14ac:dyDescent="0.5"/>
  <cols>
    <col min="1" max="1" width="28" style="3" customWidth="1"/>
    <col min="2" max="2" width="15.07421875" style="3" customWidth="1"/>
    <col min="3" max="3" width="10.53515625" style="3" customWidth="1"/>
    <col min="4" max="4" width="21.3046875" style="3" customWidth="1"/>
    <col min="5" max="5" width="15.4609375" style="3" customWidth="1"/>
    <col min="6" max="7" width="11.84375" style="3" customWidth="1"/>
    <col min="8" max="8" width="3.69140625" style="3" bestFit="1" customWidth="1"/>
    <col min="9" max="9" width="17.4609375" style="3" customWidth="1"/>
    <col min="10" max="10" width="12.07421875" style="3" customWidth="1"/>
    <col min="11" max="11" width="12.3046875" style="3" customWidth="1"/>
    <col min="12" max="12" width="12.53515625" style="3" customWidth="1"/>
    <col min="13" max="13" width="10.84375" style="3" customWidth="1"/>
    <col min="14" max="14" width="4.84375" style="3" bestFit="1" customWidth="1"/>
    <col min="15" max="15" width="7.07421875" style="3" bestFit="1" customWidth="1"/>
    <col min="16" max="21" width="4.84375" style="3" bestFit="1" customWidth="1"/>
    <col min="22" max="22" width="6" style="3" bestFit="1" customWidth="1"/>
    <col min="23" max="29" width="4.84375" style="3" bestFit="1" customWidth="1"/>
    <col min="30" max="30" width="6" style="3" bestFit="1" customWidth="1"/>
    <col min="31" max="36" width="4.84375" style="3" bestFit="1" customWidth="1"/>
    <col min="37" max="37" width="6" style="3" bestFit="1" customWidth="1"/>
    <col min="38" max="41" width="4.84375" style="3" bestFit="1" customWidth="1"/>
    <col min="42" max="42" width="6" style="3" bestFit="1" customWidth="1"/>
    <col min="43" max="51" width="4.84375" style="3" bestFit="1" customWidth="1"/>
    <col min="52" max="52" width="6" style="3" bestFit="1" customWidth="1"/>
    <col min="53" max="58" width="4.84375" style="3" bestFit="1" customWidth="1"/>
    <col min="59" max="59" width="13.23046875" style="3" bestFit="1" customWidth="1"/>
    <col min="60" max="16384" width="10.07421875" style="3"/>
  </cols>
  <sheetData>
    <row r="1" spans="1:10" ht="25" x14ac:dyDescent="0.5">
      <c r="A1" s="59" t="s">
        <v>45</v>
      </c>
      <c r="B1" s="2"/>
    </row>
    <row r="2" spans="1:10" ht="12.65" customHeight="1" x14ac:dyDescent="0.5"/>
    <row r="3" spans="1:10" s="58" customFormat="1" ht="14" x14ac:dyDescent="0.5">
      <c r="A3" s="58" t="s">
        <v>1</v>
      </c>
    </row>
    <row r="4" spans="1:10" ht="25.4" customHeight="1" x14ac:dyDescent="0.5">
      <c r="A4" s="4" t="s">
        <v>2</v>
      </c>
      <c r="B4" s="60">
        <v>29</v>
      </c>
      <c r="C4" s="5"/>
      <c r="D4" s="53"/>
      <c r="E4" s="57" t="s">
        <v>3</v>
      </c>
      <c r="F4" s="57" t="s">
        <v>4</v>
      </c>
      <c r="G4" s="57" t="s">
        <v>5</v>
      </c>
    </row>
    <row r="5" spans="1:10" ht="23" x14ac:dyDescent="0.5">
      <c r="A5" s="6" t="s">
        <v>6</v>
      </c>
      <c r="B5" s="16">
        <v>6</v>
      </c>
      <c r="C5" s="5"/>
      <c r="D5" s="54" t="s">
        <v>7</v>
      </c>
      <c r="E5" s="55">
        <v>23</v>
      </c>
      <c r="F5" s="55">
        <v>20</v>
      </c>
      <c r="G5" s="55">
        <v>20</v>
      </c>
    </row>
    <row r="6" spans="1:10" ht="23" x14ac:dyDescent="0.5">
      <c r="A6" s="6"/>
      <c r="B6" s="16"/>
      <c r="C6" s="7"/>
      <c r="D6" s="54" t="s">
        <v>8</v>
      </c>
      <c r="E6" s="55">
        <v>6</v>
      </c>
      <c r="F6" s="55">
        <v>5</v>
      </c>
      <c r="G6" s="55">
        <v>5</v>
      </c>
    </row>
    <row r="7" spans="1:10" ht="25.75" customHeight="1" x14ac:dyDescent="0.5">
      <c r="A7" s="4" t="s">
        <v>9</v>
      </c>
      <c r="B7" s="60">
        <v>25</v>
      </c>
      <c r="C7" s="5"/>
      <c r="D7" s="54" t="s">
        <v>10</v>
      </c>
      <c r="E7" s="55">
        <v>0</v>
      </c>
      <c r="F7" s="55">
        <v>0</v>
      </c>
      <c r="G7" s="55">
        <v>3</v>
      </c>
    </row>
    <row r="8" spans="1:10" ht="12.65" customHeight="1" x14ac:dyDescent="0.5">
      <c r="A8" s="6" t="s">
        <v>6</v>
      </c>
      <c r="B8" s="16">
        <v>5</v>
      </c>
      <c r="C8" s="5"/>
      <c r="D8" s="8" t="s">
        <v>11</v>
      </c>
      <c r="E8" s="56">
        <f>SUM(E5:E7)</f>
        <v>29</v>
      </c>
      <c r="F8" s="56">
        <f t="shared" ref="F8:G8" si="0">SUM(F5:F7)</f>
        <v>25</v>
      </c>
      <c r="G8" s="56">
        <f t="shared" si="0"/>
        <v>28</v>
      </c>
    </row>
    <row r="9" spans="1:10" ht="12.65" customHeight="1" x14ac:dyDescent="0.5">
      <c r="A9" s="6"/>
      <c r="B9" s="16"/>
      <c r="C9" s="5"/>
    </row>
    <row r="10" spans="1:10" ht="12.65" customHeight="1" x14ac:dyDescent="0.5">
      <c r="A10" s="52" t="s">
        <v>12</v>
      </c>
      <c r="B10" s="61">
        <v>3</v>
      </c>
      <c r="C10" s="5"/>
    </row>
    <row r="11" spans="1:10" ht="12.65" customHeight="1" x14ac:dyDescent="0.5">
      <c r="A11" s="8" t="s">
        <v>13</v>
      </c>
      <c r="B11" s="62">
        <f>SUM(B10,B7)</f>
        <v>28</v>
      </c>
    </row>
    <row r="12" spans="1:10" ht="12.65" customHeight="1" x14ac:dyDescent="0.5"/>
    <row r="13" spans="1:10" s="58" customFormat="1" ht="14" x14ac:dyDescent="0.5">
      <c r="A13" s="58" t="s">
        <v>14</v>
      </c>
    </row>
    <row r="14" spans="1:10" ht="12.65" customHeight="1" x14ac:dyDescent="0.5">
      <c r="A14" s="11" t="s">
        <v>15</v>
      </c>
      <c r="B14" s="12">
        <f>SUM(B15:B19)</f>
        <v>0</v>
      </c>
      <c r="D14" s="13" t="s">
        <v>16</v>
      </c>
      <c r="E14" s="16">
        <f>SUM(B15,B21,B27)</f>
        <v>24</v>
      </c>
      <c r="F14" s="15">
        <f>E14/$E$19</f>
        <v>0.8571428571428571</v>
      </c>
      <c r="H14" s="128" t="s">
        <v>17</v>
      </c>
      <c r="I14" s="11" t="s">
        <v>15</v>
      </c>
      <c r="J14" s="12">
        <f>SUM(J15:J19)</f>
        <v>0</v>
      </c>
    </row>
    <row r="15" spans="1:10" ht="12.65" customHeight="1" x14ac:dyDescent="0.5">
      <c r="A15" s="14" t="s">
        <v>16</v>
      </c>
      <c r="B15" s="16">
        <v>0</v>
      </c>
      <c r="D15" s="13" t="s">
        <v>18</v>
      </c>
      <c r="E15" s="16">
        <f t="shared" ref="E15:E18" si="1">SUM(B16,B22,B28)</f>
        <v>3</v>
      </c>
      <c r="F15" s="15">
        <f t="shared" ref="F15:F18" si="2">E15/$E$19</f>
        <v>0.10714285714285714</v>
      </c>
      <c r="H15" s="128"/>
      <c r="I15" s="14" t="s">
        <v>16</v>
      </c>
      <c r="J15" s="16">
        <v>0</v>
      </c>
    </row>
    <row r="16" spans="1:10" ht="12.65" customHeight="1" x14ac:dyDescent="0.5">
      <c r="A16" s="14" t="s">
        <v>18</v>
      </c>
      <c r="B16" s="16">
        <v>0</v>
      </c>
      <c r="D16" s="13" t="s">
        <v>19</v>
      </c>
      <c r="E16" s="16">
        <f t="shared" si="1"/>
        <v>0</v>
      </c>
      <c r="F16" s="15">
        <f t="shared" si="2"/>
        <v>0</v>
      </c>
      <c r="H16" s="128"/>
      <c r="I16" s="14" t="s">
        <v>18</v>
      </c>
      <c r="J16" s="16">
        <v>0</v>
      </c>
    </row>
    <row r="17" spans="1:10" ht="12.65" customHeight="1" x14ac:dyDescent="0.5">
      <c r="A17" s="14" t="s">
        <v>19</v>
      </c>
      <c r="B17" s="16">
        <v>0</v>
      </c>
      <c r="D17" s="13" t="s">
        <v>20</v>
      </c>
      <c r="E17" s="16">
        <f t="shared" si="1"/>
        <v>0</v>
      </c>
      <c r="F17" s="15">
        <f t="shared" si="2"/>
        <v>0</v>
      </c>
      <c r="H17" s="128"/>
      <c r="I17" s="14" t="s">
        <v>19</v>
      </c>
      <c r="J17" s="16">
        <v>0</v>
      </c>
    </row>
    <row r="18" spans="1:10" ht="12.65" customHeight="1" x14ac:dyDescent="0.5">
      <c r="A18" s="14" t="s">
        <v>20</v>
      </c>
      <c r="B18" s="16">
        <v>0</v>
      </c>
      <c r="D18" s="13" t="s">
        <v>21</v>
      </c>
      <c r="E18" s="16">
        <f t="shared" si="1"/>
        <v>1</v>
      </c>
      <c r="F18" s="15">
        <f t="shared" si="2"/>
        <v>3.5714285714285712E-2</v>
      </c>
      <c r="H18" s="128"/>
      <c r="I18" s="14" t="s">
        <v>20</v>
      </c>
      <c r="J18" s="16">
        <v>0</v>
      </c>
    </row>
    <row r="19" spans="1:10" ht="12.65" customHeight="1" x14ac:dyDescent="0.5">
      <c r="A19" s="14" t="s">
        <v>21</v>
      </c>
      <c r="B19" s="16">
        <v>0</v>
      </c>
      <c r="D19" s="8" t="s">
        <v>22</v>
      </c>
      <c r="E19" s="62">
        <f>SUM(E14:E18)</f>
        <v>28</v>
      </c>
      <c r="F19" s="63"/>
      <c r="H19" s="128"/>
      <c r="I19" s="14" t="s">
        <v>21</v>
      </c>
      <c r="J19" s="16">
        <v>0</v>
      </c>
    </row>
    <row r="20" spans="1:10" ht="12.65" customHeight="1" x14ac:dyDescent="0.5">
      <c r="A20" s="11" t="s">
        <v>23</v>
      </c>
      <c r="B20" s="12">
        <f>SUM(B21:B25)</f>
        <v>5</v>
      </c>
      <c r="D20" s="10"/>
      <c r="E20" s="63"/>
      <c r="F20" s="63"/>
      <c r="H20" s="128"/>
      <c r="I20" s="11" t="s">
        <v>23</v>
      </c>
      <c r="J20" s="12">
        <f>SUM(J21:J25)</f>
        <v>0</v>
      </c>
    </row>
    <row r="21" spans="1:10" ht="12.65" customHeight="1" x14ac:dyDescent="0.5">
      <c r="A21" s="14" t="s">
        <v>16</v>
      </c>
      <c r="B21" s="16">
        <v>5</v>
      </c>
      <c r="D21" s="10"/>
      <c r="E21" s="63"/>
      <c r="F21" s="63"/>
      <c r="H21" s="128"/>
      <c r="I21" s="14" t="s">
        <v>16</v>
      </c>
      <c r="J21" s="16">
        <v>0</v>
      </c>
    </row>
    <row r="22" spans="1:10" ht="12.65" customHeight="1" x14ac:dyDescent="0.5">
      <c r="A22" s="14" t="s">
        <v>18</v>
      </c>
      <c r="B22" s="16">
        <v>0</v>
      </c>
      <c r="D22" s="13" t="s">
        <v>15</v>
      </c>
      <c r="E22" s="16">
        <f>B14</f>
        <v>0</v>
      </c>
      <c r="F22" s="15">
        <f>E22/$E$25</f>
        <v>0</v>
      </c>
      <c r="H22" s="128"/>
      <c r="I22" s="14" t="s">
        <v>18</v>
      </c>
      <c r="J22" s="16">
        <v>0</v>
      </c>
    </row>
    <row r="23" spans="1:10" ht="12.65" customHeight="1" x14ac:dyDescent="0.5">
      <c r="A23" s="14" t="s">
        <v>19</v>
      </c>
      <c r="B23" s="16">
        <v>0</v>
      </c>
      <c r="D23" s="13" t="s">
        <v>23</v>
      </c>
      <c r="E23" s="16">
        <f>B20</f>
        <v>5</v>
      </c>
      <c r="F23" s="15">
        <v>0.5957446808510638</v>
      </c>
      <c r="H23" s="128"/>
      <c r="I23" s="14" t="s">
        <v>19</v>
      </c>
      <c r="J23" s="16">
        <v>0</v>
      </c>
    </row>
    <row r="24" spans="1:10" ht="12.65" customHeight="1" x14ac:dyDescent="0.5">
      <c r="A24" s="14" t="s">
        <v>20</v>
      </c>
      <c r="B24" s="16">
        <v>0</v>
      </c>
      <c r="D24" s="13" t="s">
        <v>24</v>
      </c>
      <c r="E24" s="16">
        <f>B26</f>
        <v>23</v>
      </c>
      <c r="F24" s="15">
        <v>0.38297872340425532</v>
      </c>
      <c r="H24" s="128"/>
      <c r="I24" s="14" t="s">
        <v>20</v>
      </c>
      <c r="J24" s="16">
        <v>0</v>
      </c>
    </row>
    <row r="25" spans="1:10" ht="12.65" customHeight="1" x14ac:dyDescent="0.5">
      <c r="A25" s="14" t="s">
        <v>21</v>
      </c>
      <c r="B25" s="16">
        <v>0</v>
      </c>
      <c r="D25" s="8" t="s">
        <v>22</v>
      </c>
      <c r="E25" s="62">
        <f>SUM(E22:E24)</f>
        <v>28</v>
      </c>
      <c r="F25" s="63"/>
      <c r="H25" s="128"/>
      <c r="I25" s="14" t="s">
        <v>21</v>
      </c>
      <c r="J25" s="16">
        <v>0</v>
      </c>
    </row>
    <row r="26" spans="1:10" ht="12.65" customHeight="1" x14ac:dyDescent="0.5">
      <c r="A26" s="11" t="s">
        <v>24</v>
      </c>
      <c r="B26" s="12">
        <f>SUM(B27:B31)</f>
        <v>23</v>
      </c>
      <c r="F26" s="63"/>
      <c r="H26" s="128"/>
      <c r="I26" s="11" t="s">
        <v>24</v>
      </c>
      <c r="J26" s="12">
        <f>SUM(J27:J31)</f>
        <v>5</v>
      </c>
    </row>
    <row r="27" spans="1:10" ht="12.65" customHeight="1" x14ac:dyDescent="0.5">
      <c r="A27" s="14" t="s">
        <v>16</v>
      </c>
      <c r="B27" s="16">
        <v>19</v>
      </c>
      <c r="D27" s="10"/>
      <c r="E27" s="18"/>
      <c r="H27" s="128"/>
      <c r="I27" s="14" t="s">
        <v>16</v>
      </c>
      <c r="J27" s="16">
        <v>2</v>
      </c>
    </row>
    <row r="28" spans="1:10" ht="12.65" customHeight="1" x14ac:dyDescent="0.5">
      <c r="A28" s="14" t="s">
        <v>18</v>
      </c>
      <c r="B28" s="16">
        <v>3</v>
      </c>
      <c r="H28" s="128"/>
      <c r="I28" s="14" t="s">
        <v>18</v>
      </c>
      <c r="J28" s="16">
        <v>2</v>
      </c>
    </row>
    <row r="29" spans="1:10" ht="12.65" customHeight="1" x14ac:dyDescent="0.5">
      <c r="A29" s="14" t="s">
        <v>19</v>
      </c>
      <c r="B29" s="16">
        <v>0</v>
      </c>
      <c r="H29" s="128"/>
      <c r="I29" s="14" t="s">
        <v>19</v>
      </c>
      <c r="J29" s="16">
        <v>0</v>
      </c>
    </row>
    <row r="30" spans="1:10" ht="12.65" customHeight="1" x14ac:dyDescent="0.5">
      <c r="A30" s="14" t="s">
        <v>20</v>
      </c>
      <c r="B30" s="16">
        <v>0</v>
      </c>
      <c r="H30" s="128"/>
      <c r="I30" s="14" t="s">
        <v>20</v>
      </c>
      <c r="J30" s="16">
        <v>0</v>
      </c>
    </row>
    <row r="31" spans="1:10" ht="12.65" customHeight="1" x14ac:dyDescent="0.5">
      <c r="A31" s="14" t="s">
        <v>21</v>
      </c>
      <c r="B31" s="16">
        <v>1</v>
      </c>
      <c r="H31" s="128"/>
      <c r="I31" s="14" t="s">
        <v>21</v>
      </c>
      <c r="J31" s="16">
        <v>1</v>
      </c>
    </row>
    <row r="32" spans="1:10" ht="12.65" customHeight="1" x14ac:dyDescent="0.5">
      <c r="A32" s="8" t="s">
        <v>11</v>
      </c>
      <c r="B32" s="62">
        <f>SUM(B14,B20,B26)</f>
        <v>28</v>
      </c>
      <c r="I32" s="8" t="s">
        <v>11</v>
      </c>
      <c r="J32" s="62">
        <f>SUM(J26,J20,J14)</f>
        <v>5</v>
      </c>
    </row>
    <row r="34" spans="1:13" ht="14" x14ac:dyDescent="0.3">
      <c r="B34" s="19"/>
      <c r="C34" s="20" t="s">
        <v>25</v>
      </c>
      <c r="D34" s="20" t="s">
        <v>26</v>
      </c>
      <c r="E34" s="20" t="s">
        <v>19</v>
      </c>
      <c r="F34" s="20" t="s">
        <v>20</v>
      </c>
      <c r="G34" s="20" t="s">
        <v>21</v>
      </c>
      <c r="H34" s="62" t="s">
        <v>11</v>
      </c>
    </row>
    <row r="35" spans="1:13" x14ac:dyDescent="0.5">
      <c r="B35" s="21" t="s">
        <v>27</v>
      </c>
      <c r="C35" s="16">
        <v>4</v>
      </c>
      <c r="D35" s="16">
        <v>0</v>
      </c>
      <c r="E35" s="16">
        <v>0</v>
      </c>
      <c r="F35" s="16">
        <v>0</v>
      </c>
      <c r="G35" s="16">
        <v>1</v>
      </c>
      <c r="H35" s="62">
        <f>SUM(C35:G35)</f>
        <v>5</v>
      </c>
    </row>
    <row r="36" spans="1:13" ht="12.65" customHeight="1" x14ac:dyDescent="0.5">
      <c r="B36" s="21" t="s">
        <v>28</v>
      </c>
      <c r="C36" s="16">
        <v>4</v>
      </c>
      <c r="D36" s="16">
        <v>0</v>
      </c>
      <c r="E36" s="16">
        <v>0</v>
      </c>
      <c r="F36" s="16">
        <v>0</v>
      </c>
      <c r="G36" s="16">
        <v>0</v>
      </c>
      <c r="H36" s="62">
        <f t="shared" ref="H36:H37" si="3">SUM(C36:G36)</f>
        <v>4</v>
      </c>
    </row>
    <row r="37" spans="1:13" ht="12.65" customHeight="1" x14ac:dyDescent="0.5">
      <c r="B37" s="21" t="s">
        <v>29</v>
      </c>
      <c r="C37" s="16">
        <v>2</v>
      </c>
      <c r="D37" s="16">
        <v>1</v>
      </c>
      <c r="E37" s="16">
        <v>0</v>
      </c>
      <c r="F37" s="16">
        <v>0</v>
      </c>
      <c r="G37" s="16">
        <v>0</v>
      </c>
      <c r="H37" s="62">
        <f t="shared" si="3"/>
        <v>3</v>
      </c>
    </row>
    <row r="38" spans="1:13" ht="12.65" customHeight="1" x14ac:dyDescent="0.5">
      <c r="B38" s="21" t="s">
        <v>30</v>
      </c>
      <c r="C38" s="16">
        <v>12</v>
      </c>
      <c r="D38" s="16">
        <v>0</v>
      </c>
      <c r="E38" s="16">
        <v>0</v>
      </c>
      <c r="F38" s="16">
        <v>0</v>
      </c>
      <c r="G38" s="16">
        <v>0</v>
      </c>
      <c r="H38" s="62">
        <f>SUM(C38:G38)</f>
        <v>12</v>
      </c>
    </row>
    <row r="39" spans="1:13" ht="12.65" customHeight="1" x14ac:dyDescent="0.5">
      <c r="B39" s="21">
        <v>2023</v>
      </c>
      <c r="C39" s="16">
        <v>2</v>
      </c>
      <c r="D39" s="16">
        <v>2</v>
      </c>
      <c r="E39" s="16">
        <v>0</v>
      </c>
      <c r="F39" s="16">
        <v>0</v>
      </c>
      <c r="G39" s="16">
        <v>0</v>
      </c>
      <c r="H39" s="62">
        <f>SUM(C39:G39)</f>
        <v>4</v>
      </c>
    </row>
    <row r="40" spans="1:13" ht="12.65" customHeight="1" x14ac:dyDescent="0.3">
      <c r="B40" s="56" t="s">
        <v>11</v>
      </c>
      <c r="C40" s="62">
        <f>SUM(C35:C39)</f>
        <v>24</v>
      </c>
      <c r="D40" s="62">
        <f t="shared" ref="D40:G40" si="4">SUM(D35:D39)</f>
        <v>3</v>
      </c>
      <c r="E40" s="62">
        <f t="shared" si="4"/>
        <v>0</v>
      </c>
      <c r="F40" s="62">
        <f t="shared" si="4"/>
        <v>0</v>
      </c>
      <c r="G40" s="62">
        <f t="shared" si="4"/>
        <v>1</v>
      </c>
      <c r="H40" s="19"/>
    </row>
    <row r="41" spans="1:13" ht="12.65" customHeight="1" x14ac:dyDescent="0.5"/>
    <row r="42" spans="1:13" s="80" customFormat="1" ht="15.5" x14ac:dyDescent="0.5">
      <c r="A42" s="80" t="s">
        <v>31</v>
      </c>
    </row>
    <row r="43" spans="1:13" s="58" customFormat="1" ht="14" x14ac:dyDescent="0.5">
      <c r="A43" s="58" t="s">
        <v>32</v>
      </c>
    </row>
    <row r="44" spans="1:13" ht="12.65" customHeight="1" x14ac:dyDescent="0.5">
      <c r="A44" s="13" t="s">
        <v>25</v>
      </c>
      <c r="B44" s="22">
        <v>407815</v>
      </c>
      <c r="C44" s="23"/>
      <c r="I44" s="13" t="s">
        <v>33</v>
      </c>
      <c r="J44" s="22">
        <f>SUM(E54,E61,E68,E75,E82)</f>
        <v>30670</v>
      </c>
      <c r="K44" s="24">
        <f>J44/1000</f>
        <v>30.67</v>
      </c>
      <c r="L44" s="25">
        <f>J44/$J$50</f>
        <v>4.0194432540322213E-2</v>
      </c>
      <c r="M44" s="23"/>
    </row>
    <row r="45" spans="1:13" ht="12.65" customHeight="1" x14ac:dyDescent="0.5">
      <c r="A45" s="13" t="s">
        <v>26</v>
      </c>
      <c r="B45" s="22">
        <v>72862</v>
      </c>
      <c r="C45" s="23"/>
      <c r="I45" s="13" t="s">
        <v>34</v>
      </c>
      <c r="J45" s="22">
        <f>SUM(E55,E62,E69,E76,E83)</f>
        <v>19099</v>
      </c>
      <c r="K45" s="24">
        <f t="shared" ref="K45:K49" si="5">J45/1000</f>
        <v>19.099</v>
      </c>
      <c r="L45" s="25">
        <f t="shared" ref="L45:L49" si="6">J45/$J$50</f>
        <v>2.5030109784402149E-2</v>
      </c>
      <c r="M45" s="23"/>
    </row>
    <row r="46" spans="1:13" ht="12.65" customHeight="1" x14ac:dyDescent="0.5">
      <c r="A46" s="13" t="s">
        <v>19</v>
      </c>
      <c r="B46" s="22">
        <v>0</v>
      </c>
      <c r="C46" s="23"/>
      <c r="I46" s="13" t="s">
        <v>36</v>
      </c>
      <c r="J46" s="22">
        <f t="shared" ref="J46:J49" si="7">SUM(E56,E63,E70,E77,E84)</f>
        <v>315515</v>
      </c>
      <c r="K46" s="24">
        <f t="shared" si="5"/>
        <v>315.51499999999999</v>
      </c>
      <c r="L46" s="25">
        <f t="shared" si="6"/>
        <v>0.41349678457645134</v>
      </c>
      <c r="M46" s="23"/>
    </row>
    <row r="47" spans="1:13" ht="12.65" customHeight="1" x14ac:dyDescent="0.5">
      <c r="A47" s="13" t="s">
        <v>37</v>
      </c>
      <c r="B47" s="22">
        <v>0</v>
      </c>
      <c r="C47" s="23"/>
      <c r="I47" s="13" t="s">
        <v>38</v>
      </c>
      <c r="J47" s="22">
        <f t="shared" si="7"/>
        <v>52733</v>
      </c>
      <c r="K47" s="24">
        <f t="shared" si="5"/>
        <v>52.732999999999997</v>
      </c>
      <c r="L47" s="25">
        <f t="shared" si="6"/>
        <v>6.9108999385354128E-2</v>
      </c>
      <c r="M47" s="23"/>
    </row>
    <row r="48" spans="1:13" ht="12.65" customHeight="1" x14ac:dyDescent="0.5">
      <c r="A48" s="13" t="s">
        <v>39</v>
      </c>
      <c r="B48" s="22">
        <v>282364</v>
      </c>
      <c r="C48" s="23"/>
      <c r="I48" s="13" t="s">
        <v>40</v>
      </c>
      <c r="J48" s="22">
        <f t="shared" si="7"/>
        <v>62660</v>
      </c>
      <c r="K48" s="24">
        <f t="shared" si="5"/>
        <v>62.66</v>
      </c>
      <c r="L48" s="25">
        <f t="shared" si="6"/>
        <v>8.2118785229103028E-2</v>
      </c>
      <c r="M48" s="23"/>
    </row>
    <row r="49" spans="1:13" ht="12.65" customHeight="1" x14ac:dyDescent="0.5">
      <c r="A49" s="9" t="s">
        <v>22</v>
      </c>
      <c r="B49" s="70">
        <f>SUM(B44:B48)</f>
        <v>763041</v>
      </c>
      <c r="I49" s="13" t="s">
        <v>41</v>
      </c>
      <c r="J49" s="22">
        <f t="shared" si="7"/>
        <v>282364</v>
      </c>
      <c r="K49" s="24">
        <f t="shared" si="5"/>
        <v>282.36399999999998</v>
      </c>
      <c r="L49" s="25">
        <f t="shared" si="6"/>
        <v>0.37005088848436718</v>
      </c>
      <c r="M49" s="23" t="s">
        <v>35</v>
      </c>
    </row>
    <row r="50" spans="1:13" ht="12.65" customHeight="1" x14ac:dyDescent="0.5">
      <c r="A50" s="10"/>
      <c r="B50" s="27"/>
      <c r="I50" s="65" t="s">
        <v>22</v>
      </c>
      <c r="J50" s="64">
        <f>SUM(J44:J49)</f>
        <v>763041</v>
      </c>
      <c r="K50" s="67">
        <f t="shared" ref="K50:L50" si="8">SUM(K44:K49)</f>
        <v>763.04099999999994</v>
      </c>
      <c r="L50" s="66">
        <f t="shared" si="8"/>
        <v>1</v>
      </c>
    </row>
    <row r="51" spans="1:13" ht="12.65" customHeight="1" x14ac:dyDescent="0.5"/>
    <row r="52" spans="1:13" ht="12.65" customHeight="1" x14ac:dyDescent="0.5">
      <c r="B52" s="28">
        <v>2020</v>
      </c>
      <c r="C52" s="28">
        <v>2021</v>
      </c>
      <c r="D52" s="28">
        <v>2022</v>
      </c>
      <c r="E52" s="28">
        <v>2023</v>
      </c>
      <c r="F52" s="75" t="s">
        <v>75</v>
      </c>
    </row>
    <row r="53" spans="1:13" ht="12.65" customHeight="1" x14ac:dyDescent="0.5">
      <c r="A53" s="72" t="s">
        <v>25</v>
      </c>
      <c r="B53" s="73">
        <f>SUM(B54:B59)</f>
        <v>160452</v>
      </c>
      <c r="C53" s="73">
        <f t="shared" ref="C53:E53" si="9">SUM(C54:C59)</f>
        <v>261022</v>
      </c>
      <c r="D53" s="73">
        <f t="shared" si="9"/>
        <v>336036</v>
      </c>
      <c r="E53" s="73">
        <f t="shared" si="9"/>
        <v>407815</v>
      </c>
      <c r="F53" s="74">
        <f>E53/$E$88</f>
        <v>0.53446014041185208</v>
      </c>
    </row>
    <row r="54" spans="1:13" ht="12.65" customHeight="1" x14ac:dyDescent="0.5">
      <c r="A54" s="14" t="s">
        <v>33</v>
      </c>
      <c r="B54" s="32">
        <v>1627</v>
      </c>
      <c r="C54" s="32">
        <v>0</v>
      </c>
      <c r="D54" s="32">
        <v>13081</v>
      </c>
      <c r="E54" s="22">
        <v>22797</v>
      </c>
      <c r="F54" s="76">
        <f>IFERROR(E54/$E$53,0)</f>
        <v>5.5900346971053054E-2</v>
      </c>
      <c r="I54" s="68" t="s">
        <v>42</v>
      </c>
      <c r="J54" s="69" t="str">
        <f>IFERROR((J62-I62)/I62,"-")</f>
        <v>-</v>
      </c>
      <c r="K54" s="69">
        <f t="shared" ref="K54:M54" si="10">IFERROR((K62-J62)/J62,"-")</f>
        <v>0.60326626026067887</v>
      </c>
      <c r="L54" s="69">
        <f t="shared" si="10"/>
        <v>0.15951576764873091</v>
      </c>
      <c r="M54" s="69">
        <f t="shared" si="10"/>
        <v>1.2006777607937011</v>
      </c>
    </row>
    <row r="55" spans="1:13" ht="12.65" customHeight="1" x14ac:dyDescent="0.5">
      <c r="A55" s="14" t="s">
        <v>34</v>
      </c>
      <c r="B55" s="32">
        <v>4610</v>
      </c>
      <c r="C55" s="32">
        <v>5707</v>
      </c>
      <c r="D55" s="32">
        <v>11029</v>
      </c>
      <c r="E55" s="22">
        <v>18899</v>
      </c>
      <c r="F55" s="76">
        <f t="shared" ref="F55:F59" si="11">IFERROR(E55/$E$53,0)</f>
        <v>4.634209138947807E-2</v>
      </c>
      <c r="J55" s="28">
        <v>2020</v>
      </c>
      <c r="K55" s="28">
        <v>2021</v>
      </c>
      <c r="L55" s="28">
        <v>2022</v>
      </c>
      <c r="M55" s="28">
        <v>2023</v>
      </c>
    </row>
    <row r="56" spans="1:13" ht="12.65" customHeight="1" x14ac:dyDescent="0.5">
      <c r="A56" s="14" t="s">
        <v>36</v>
      </c>
      <c r="B56" s="32">
        <v>95382</v>
      </c>
      <c r="C56" s="32">
        <v>179114</v>
      </c>
      <c r="D56" s="32">
        <v>223093</v>
      </c>
      <c r="E56" s="22">
        <v>262551</v>
      </c>
      <c r="F56" s="76">
        <f t="shared" si="11"/>
        <v>0.64379927172860241</v>
      </c>
      <c r="I56" s="14" t="s">
        <v>33</v>
      </c>
      <c r="J56" s="33">
        <f>SUM(B54,B61,B68,B75,B82)</f>
        <v>1627</v>
      </c>
      <c r="K56" s="33">
        <f t="shared" ref="K56:M61" si="12">SUM(C54,C61,C68,C75,C82)</f>
        <v>0</v>
      </c>
      <c r="L56" s="33">
        <f t="shared" si="12"/>
        <v>13081</v>
      </c>
      <c r="M56" s="33">
        <f t="shared" si="12"/>
        <v>30670</v>
      </c>
    </row>
    <row r="57" spans="1:13" ht="12.65" customHeight="1" x14ac:dyDescent="0.5">
      <c r="A57" s="14" t="s">
        <v>38</v>
      </c>
      <c r="B57" s="32">
        <v>50050</v>
      </c>
      <c r="C57" s="32">
        <v>50809</v>
      </c>
      <c r="D57" s="32">
        <v>54629</v>
      </c>
      <c r="E57" s="22">
        <v>52469</v>
      </c>
      <c r="F57" s="76">
        <f t="shared" si="11"/>
        <v>0.12865882814511481</v>
      </c>
      <c r="I57" s="14" t="s">
        <v>34</v>
      </c>
      <c r="J57" s="33">
        <f t="shared" ref="J57:J61" si="13">SUM(B55,B62,B69,B76,B83)</f>
        <v>4723</v>
      </c>
      <c r="K57" s="33">
        <f t="shared" si="12"/>
        <v>5895</v>
      </c>
      <c r="L57" s="33">
        <f t="shared" si="12"/>
        <v>11029</v>
      </c>
      <c r="M57" s="33">
        <f t="shared" si="12"/>
        <v>19099</v>
      </c>
    </row>
    <row r="58" spans="1:13" ht="12.65" customHeight="1" x14ac:dyDescent="0.5">
      <c r="A58" s="14" t="s">
        <v>40</v>
      </c>
      <c r="B58" s="32">
        <v>8783</v>
      </c>
      <c r="C58" s="32">
        <v>25392</v>
      </c>
      <c r="D58" s="32">
        <v>34204</v>
      </c>
      <c r="E58" s="22">
        <v>51099</v>
      </c>
      <c r="F58" s="76">
        <f t="shared" si="11"/>
        <v>0.12529946176575163</v>
      </c>
      <c r="I58" s="14" t="s">
        <v>36</v>
      </c>
      <c r="J58" s="33">
        <f t="shared" si="13"/>
        <v>105500</v>
      </c>
      <c r="K58" s="33">
        <f t="shared" si="12"/>
        <v>216049</v>
      </c>
      <c r="L58" s="33">
        <f t="shared" si="12"/>
        <v>229430</v>
      </c>
      <c r="M58" s="33">
        <f t="shared" si="12"/>
        <v>315515</v>
      </c>
    </row>
    <row r="59" spans="1:13" ht="12.65" customHeight="1" x14ac:dyDescent="0.5">
      <c r="A59" s="14" t="s">
        <v>41</v>
      </c>
      <c r="B59" s="32">
        <v>0</v>
      </c>
      <c r="C59" s="32">
        <v>0</v>
      </c>
      <c r="D59" s="32">
        <v>0</v>
      </c>
      <c r="E59" s="22">
        <v>0</v>
      </c>
      <c r="F59" s="76">
        <f t="shared" si="11"/>
        <v>0</v>
      </c>
      <c r="I59" s="14" t="s">
        <v>38</v>
      </c>
      <c r="J59" s="33">
        <f t="shared" si="13"/>
        <v>50050</v>
      </c>
      <c r="K59" s="33">
        <f t="shared" si="12"/>
        <v>50809</v>
      </c>
      <c r="L59" s="33">
        <f t="shared" si="12"/>
        <v>54629</v>
      </c>
      <c r="M59" s="33">
        <f t="shared" si="12"/>
        <v>52733</v>
      </c>
    </row>
    <row r="60" spans="1:13" ht="12.65" customHeight="1" x14ac:dyDescent="0.5">
      <c r="A60" s="72" t="s">
        <v>26</v>
      </c>
      <c r="B60" s="73">
        <f>SUM(B61:B66)</f>
        <v>26061</v>
      </c>
      <c r="C60" s="73">
        <f t="shared" ref="C60:E60" si="14">SUM(C61:C66)</f>
        <v>38008</v>
      </c>
      <c r="D60" s="73">
        <f t="shared" si="14"/>
        <v>10694</v>
      </c>
      <c r="E60" s="73">
        <f t="shared" si="14"/>
        <v>72862</v>
      </c>
      <c r="F60" s="74">
        <f>E60/$E$88</f>
        <v>9.5488971103780795E-2</v>
      </c>
      <c r="I60" s="14" t="s">
        <v>40</v>
      </c>
      <c r="J60" s="33">
        <f t="shared" si="13"/>
        <v>24613</v>
      </c>
      <c r="K60" s="33">
        <f t="shared" si="12"/>
        <v>26277</v>
      </c>
      <c r="L60" s="33">
        <f t="shared" si="12"/>
        <v>38561</v>
      </c>
      <c r="M60" s="33">
        <f t="shared" si="12"/>
        <v>62660</v>
      </c>
    </row>
    <row r="61" spans="1:13" ht="12.65" customHeight="1" x14ac:dyDescent="0.5">
      <c r="A61" s="14" t="s">
        <v>33</v>
      </c>
      <c r="B61" s="32">
        <v>0</v>
      </c>
      <c r="C61" s="32">
        <v>0</v>
      </c>
      <c r="D61" s="32">
        <v>0</v>
      </c>
      <c r="E61" s="22">
        <v>7873</v>
      </c>
      <c r="F61" s="76">
        <f>IFERROR(E61/$E$60,0)</f>
        <v>0.10805358074167605</v>
      </c>
      <c r="I61" s="14" t="s">
        <v>41</v>
      </c>
      <c r="J61" s="33">
        <f t="shared" si="13"/>
        <v>0</v>
      </c>
      <c r="K61" s="33">
        <f t="shared" si="12"/>
        <v>0</v>
      </c>
      <c r="L61" s="33">
        <f t="shared" si="12"/>
        <v>0</v>
      </c>
      <c r="M61" s="33">
        <f t="shared" si="12"/>
        <v>282364</v>
      </c>
    </row>
    <row r="62" spans="1:13" ht="12.65" customHeight="1" x14ac:dyDescent="0.5">
      <c r="A62" s="14" t="s">
        <v>34</v>
      </c>
      <c r="B62" s="32">
        <v>113</v>
      </c>
      <c r="C62" s="32">
        <v>188</v>
      </c>
      <c r="D62" s="32">
        <v>0</v>
      </c>
      <c r="E62" s="22">
        <v>200</v>
      </c>
      <c r="F62" s="76">
        <f t="shared" ref="F62:F66" si="15">IFERROR(E62/$E$60,0)</f>
        <v>2.7449150448793612E-3</v>
      </c>
      <c r="J62" s="64">
        <f>SUM(J56:J61)</f>
        <v>186513</v>
      </c>
      <c r="K62" s="64">
        <f t="shared" ref="K62:M62" si="16">SUM(K56:K61)</f>
        <v>299030</v>
      </c>
      <c r="L62" s="64">
        <f t="shared" si="16"/>
        <v>346730</v>
      </c>
      <c r="M62" s="64">
        <f t="shared" si="16"/>
        <v>763041</v>
      </c>
    </row>
    <row r="63" spans="1:13" ht="12.65" customHeight="1" x14ac:dyDescent="0.5">
      <c r="A63" s="14" t="s">
        <v>36</v>
      </c>
      <c r="B63" s="32">
        <v>10118</v>
      </c>
      <c r="C63" s="32">
        <v>36935</v>
      </c>
      <c r="D63" s="32">
        <v>6337</v>
      </c>
      <c r="E63" s="22">
        <v>52964</v>
      </c>
      <c r="F63" s="76">
        <f t="shared" si="15"/>
        <v>0.72690840218495234</v>
      </c>
      <c r="J63" s="35"/>
      <c r="K63" s="35"/>
      <c r="L63" s="35"/>
      <c r="M63" s="35"/>
    </row>
    <row r="64" spans="1:13" ht="12.65" customHeight="1" x14ac:dyDescent="0.5">
      <c r="A64" s="14" t="s">
        <v>38</v>
      </c>
      <c r="B64" s="32">
        <v>0</v>
      </c>
      <c r="C64" s="32">
        <v>0</v>
      </c>
      <c r="D64" s="32">
        <v>0</v>
      </c>
      <c r="E64" s="22">
        <v>264</v>
      </c>
      <c r="F64" s="76">
        <f t="shared" si="15"/>
        <v>3.6232878592407564E-3</v>
      </c>
    </row>
    <row r="65" spans="1:13" ht="12.65" customHeight="1" x14ac:dyDescent="0.5">
      <c r="A65" s="14" t="s">
        <v>40</v>
      </c>
      <c r="B65" s="32">
        <v>15830</v>
      </c>
      <c r="C65" s="32">
        <v>885</v>
      </c>
      <c r="D65" s="32">
        <v>4357</v>
      </c>
      <c r="E65" s="22">
        <v>11561</v>
      </c>
      <c r="F65" s="76">
        <f t="shared" si="15"/>
        <v>0.15866981416925147</v>
      </c>
    </row>
    <row r="66" spans="1:13" ht="12.65" customHeight="1" x14ac:dyDescent="0.5">
      <c r="A66" s="14" t="s">
        <v>41</v>
      </c>
      <c r="B66" s="32">
        <v>0</v>
      </c>
      <c r="C66" s="32">
        <v>0</v>
      </c>
      <c r="D66" s="32">
        <v>0</v>
      </c>
      <c r="E66" s="22">
        <v>0</v>
      </c>
      <c r="F66" s="76">
        <f t="shared" si="15"/>
        <v>0</v>
      </c>
    </row>
    <row r="67" spans="1:13" ht="12.65" customHeight="1" x14ac:dyDescent="0.5">
      <c r="A67" s="72" t="s">
        <v>19</v>
      </c>
      <c r="B67" s="73">
        <f>SUM(B68:B73)</f>
        <v>0</v>
      </c>
      <c r="C67" s="73">
        <f t="shared" ref="C67:E67" si="17">SUM(C68:C73)</f>
        <v>0</v>
      </c>
      <c r="D67" s="73">
        <f t="shared" si="17"/>
        <v>0</v>
      </c>
      <c r="E67" s="73">
        <f t="shared" si="17"/>
        <v>0</v>
      </c>
      <c r="F67" s="74">
        <f>E67/$E$88</f>
        <v>0</v>
      </c>
    </row>
    <row r="68" spans="1:13" ht="12.65" customHeight="1" x14ac:dyDescent="0.5">
      <c r="A68" s="14" t="s">
        <v>33</v>
      </c>
      <c r="B68" s="32">
        <v>0</v>
      </c>
      <c r="C68" s="32">
        <v>0</v>
      </c>
      <c r="D68" s="32">
        <v>0</v>
      </c>
      <c r="E68" s="22">
        <v>0</v>
      </c>
      <c r="F68" s="76">
        <f>IFERROR(E68/$E$67,0)</f>
        <v>0</v>
      </c>
      <c r="J68" s="129" t="s">
        <v>44</v>
      </c>
      <c r="K68" s="129"/>
      <c r="L68" s="129"/>
      <c r="M68" s="129"/>
    </row>
    <row r="69" spans="1:13" ht="12.65" customHeight="1" x14ac:dyDescent="0.5">
      <c r="A69" s="14" t="s">
        <v>34</v>
      </c>
      <c r="B69" s="32">
        <v>0</v>
      </c>
      <c r="C69" s="32">
        <v>0</v>
      </c>
      <c r="D69" s="32">
        <v>0</v>
      </c>
      <c r="E69" s="22">
        <v>0</v>
      </c>
      <c r="F69" s="76">
        <f t="shared" ref="F69:F73" si="18">IFERROR(E69/$E$67,0)</f>
        <v>0</v>
      </c>
      <c r="J69" s="28">
        <v>2020</v>
      </c>
      <c r="K69" s="28">
        <v>2021</v>
      </c>
      <c r="L69" s="28">
        <v>2022</v>
      </c>
      <c r="M69" s="28">
        <v>2023</v>
      </c>
    </row>
    <row r="70" spans="1:13" ht="12.65" customHeight="1" x14ac:dyDescent="0.5">
      <c r="A70" s="14" t="s">
        <v>36</v>
      </c>
      <c r="B70" s="32">
        <v>0</v>
      </c>
      <c r="C70" s="32">
        <v>0</v>
      </c>
      <c r="D70" s="32">
        <v>0</v>
      </c>
      <c r="E70" s="22">
        <v>0</v>
      </c>
      <c r="F70" s="76">
        <f t="shared" si="18"/>
        <v>0</v>
      </c>
      <c r="I70" s="14" t="s">
        <v>33</v>
      </c>
      <c r="J70" s="33"/>
      <c r="K70" s="71">
        <f>IFERROR((K56-J56)/J56,"-")</f>
        <v>-1</v>
      </c>
      <c r="L70" s="71" t="str">
        <f t="shared" ref="L70:M70" si="19">IFERROR((L56-K56)/K56,"-")</f>
        <v>-</v>
      </c>
      <c r="M70" s="71">
        <f t="shared" si="19"/>
        <v>1.3446219707973397</v>
      </c>
    </row>
    <row r="71" spans="1:13" ht="12.65" customHeight="1" x14ac:dyDescent="0.5">
      <c r="A71" s="14" t="s">
        <v>38</v>
      </c>
      <c r="B71" s="32">
        <v>0</v>
      </c>
      <c r="C71" s="32">
        <v>0</v>
      </c>
      <c r="D71" s="32">
        <v>0</v>
      </c>
      <c r="E71" s="22">
        <v>0</v>
      </c>
      <c r="F71" s="76">
        <f t="shared" si="18"/>
        <v>0</v>
      </c>
      <c r="I71" s="14" t="s">
        <v>34</v>
      </c>
      <c r="J71" s="33"/>
      <c r="K71" s="71">
        <f t="shared" ref="K71:M75" si="20">IFERROR((K57-J57)/J57,"-")</f>
        <v>0.24814736396358247</v>
      </c>
      <c r="L71" s="71">
        <f t="shared" si="20"/>
        <v>0.8709075487701442</v>
      </c>
      <c r="M71" s="71">
        <f t="shared" si="20"/>
        <v>0.73170731707317072</v>
      </c>
    </row>
    <row r="72" spans="1:13" ht="12.65" customHeight="1" x14ac:dyDescent="0.5">
      <c r="A72" s="14" t="s">
        <v>40</v>
      </c>
      <c r="B72" s="32">
        <v>0</v>
      </c>
      <c r="C72" s="32">
        <v>0</v>
      </c>
      <c r="D72" s="32">
        <v>0</v>
      </c>
      <c r="E72" s="22">
        <v>0</v>
      </c>
      <c r="F72" s="76">
        <f t="shared" si="18"/>
        <v>0</v>
      </c>
      <c r="I72" s="14" t="s">
        <v>36</v>
      </c>
      <c r="J72" s="33"/>
      <c r="K72" s="71">
        <f t="shared" si="20"/>
        <v>1.0478578199052133</v>
      </c>
      <c r="L72" s="71">
        <f t="shared" si="20"/>
        <v>6.1935023999185372E-2</v>
      </c>
      <c r="M72" s="71">
        <f t="shared" si="20"/>
        <v>0.37521248311031685</v>
      </c>
    </row>
    <row r="73" spans="1:13" ht="12.65" customHeight="1" x14ac:dyDescent="0.5">
      <c r="A73" s="14" t="s">
        <v>41</v>
      </c>
      <c r="B73" s="32">
        <v>0</v>
      </c>
      <c r="C73" s="32">
        <v>0</v>
      </c>
      <c r="D73" s="32">
        <v>0</v>
      </c>
      <c r="E73" s="22">
        <v>0</v>
      </c>
      <c r="F73" s="76">
        <f t="shared" si="18"/>
        <v>0</v>
      </c>
      <c r="I73" s="14" t="s">
        <v>38</v>
      </c>
      <c r="J73" s="33"/>
      <c r="K73" s="71">
        <f t="shared" si="20"/>
        <v>1.5164835164835164E-2</v>
      </c>
      <c r="L73" s="71">
        <f t="shared" si="20"/>
        <v>7.5183530476884017E-2</v>
      </c>
      <c r="M73" s="71">
        <f t="shared" si="20"/>
        <v>-3.470684068901133E-2</v>
      </c>
    </row>
    <row r="74" spans="1:13" ht="12.65" customHeight="1" x14ac:dyDescent="0.5">
      <c r="A74" s="72" t="s">
        <v>37</v>
      </c>
      <c r="B74" s="73">
        <f>SUM(B75:B80)</f>
        <v>0</v>
      </c>
      <c r="C74" s="73">
        <f t="shared" ref="C74:E74" si="21">SUM(C75:C80)</f>
        <v>0</v>
      </c>
      <c r="D74" s="73">
        <f t="shared" si="21"/>
        <v>0</v>
      </c>
      <c r="E74" s="73">
        <f t="shared" si="21"/>
        <v>0</v>
      </c>
      <c r="F74" s="74">
        <f>E74/$E$88</f>
        <v>0</v>
      </c>
      <c r="I74" s="14" t="s">
        <v>40</v>
      </c>
      <c r="J74" s="33"/>
      <c r="K74" s="71">
        <f t="shared" si="20"/>
        <v>6.7606549384471623E-2</v>
      </c>
      <c r="L74" s="71">
        <f t="shared" si="20"/>
        <v>0.46748106709289494</v>
      </c>
      <c r="M74" s="71">
        <f t="shared" si="20"/>
        <v>0.62495785897668632</v>
      </c>
    </row>
    <row r="75" spans="1:13" ht="12.65" customHeight="1" x14ac:dyDescent="0.5">
      <c r="A75" s="14" t="s">
        <v>33</v>
      </c>
      <c r="B75" s="32">
        <v>0</v>
      </c>
      <c r="C75" s="32">
        <v>0</v>
      </c>
      <c r="D75" s="32">
        <v>0</v>
      </c>
      <c r="E75" s="22">
        <v>0</v>
      </c>
      <c r="F75" s="76">
        <f>IFERROR(E75/$E$74,0)</f>
        <v>0</v>
      </c>
      <c r="I75" s="14" t="s">
        <v>41</v>
      </c>
      <c r="J75" s="33"/>
      <c r="K75" s="71" t="str">
        <f>IFERROR((K61-J61)/J61,"-")</f>
        <v>-</v>
      </c>
      <c r="L75" s="71" t="str">
        <f t="shared" si="20"/>
        <v>-</v>
      </c>
      <c r="M75" s="71" t="str">
        <f t="shared" si="20"/>
        <v>-</v>
      </c>
    </row>
    <row r="76" spans="1:13" ht="12.65" customHeight="1" x14ac:dyDescent="0.5">
      <c r="A76" s="14" t="s">
        <v>34</v>
      </c>
      <c r="B76" s="32">
        <v>0</v>
      </c>
      <c r="C76" s="32">
        <v>0</v>
      </c>
      <c r="D76" s="32">
        <v>0</v>
      </c>
      <c r="E76" s="22">
        <v>0</v>
      </c>
      <c r="F76" s="76">
        <f t="shared" ref="F76:F80" si="22">IFERROR(E76/$E$74,0)</f>
        <v>0</v>
      </c>
      <c r="J76" s="34"/>
      <c r="K76" s="36"/>
      <c r="L76" s="36"/>
      <c r="M76" s="36"/>
    </row>
    <row r="77" spans="1:13" ht="12.65" customHeight="1" x14ac:dyDescent="0.5">
      <c r="A77" s="14" t="s">
        <v>36</v>
      </c>
      <c r="B77" s="32">
        <v>0</v>
      </c>
      <c r="C77" s="32">
        <v>0</v>
      </c>
      <c r="D77" s="32">
        <v>0</v>
      </c>
      <c r="E77" s="22">
        <v>0</v>
      </c>
      <c r="F77" s="76">
        <f t="shared" si="22"/>
        <v>0</v>
      </c>
      <c r="J77" s="35"/>
      <c r="K77" s="35"/>
      <c r="L77" s="35"/>
      <c r="M77" s="35"/>
    </row>
    <row r="78" spans="1:13" ht="12.65" customHeight="1" x14ac:dyDescent="0.5">
      <c r="A78" s="14" t="s">
        <v>38</v>
      </c>
      <c r="B78" s="32">
        <v>0</v>
      </c>
      <c r="C78" s="32">
        <v>0</v>
      </c>
      <c r="D78" s="32">
        <v>0</v>
      </c>
      <c r="E78" s="22">
        <v>0</v>
      </c>
      <c r="F78" s="76">
        <f t="shared" si="22"/>
        <v>0</v>
      </c>
    </row>
    <row r="79" spans="1:13" ht="12.65" customHeight="1" x14ac:dyDescent="0.5">
      <c r="A79" s="14" t="s">
        <v>40</v>
      </c>
      <c r="B79" s="32">
        <v>0</v>
      </c>
      <c r="C79" s="32">
        <v>0</v>
      </c>
      <c r="D79" s="32">
        <v>0</v>
      </c>
      <c r="E79" s="22">
        <v>0</v>
      </c>
      <c r="F79" s="76">
        <f t="shared" si="22"/>
        <v>0</v>
      </c>
    </row>
    <row r="80" spans="1:13" ht="12.65" customHeight="1" x14ac:dyDescent="0.5">
      <c r="A80" s="14" t="s">
        <v>41</v>
      </c>
      <c r="B80" s="32">
        <v>0</v>
      </c>
      <c r="C80" s="32">
        <v>0</v>
      </c>
      <c r="D80" s="32">
        <v>0</v>
      </c>
      <c r="E80" s="22">
        <v>0</v>
      </c>
      <c r="F80" s="76">
        <f t="shared" si="22"/>
        <v>0</v>
      </c>
    </row>
    <row r="81" spans="1:12" ht="12.65" customHeight="1" x14ac:dyDescent="0.5">
      <c r="A81" s="72" t="s">
        <v>39</v>
      </c>
      <c r="B81" s="73">
        <f>SUM(B82:B87)</f>
        <v>0</v>
      </c>
      <c r="C81" s="73">
        <f t="shared" ref="C81:E81" si="23">SUM(C82:C87)</f>
        <v>0</v>
      </c>
      <c r="D81" s="73">
        <f t="shared" si="23"/>
        <v>0</v>
      </c>
      <c r="E81" s="73">
        <f t="shared" si="23"/>
        <v>282364</v>
      </c>
      <c r="F81" s="74">
        <f>E81/$E$88</f>
        <v>0.37005088848436718</v>
      </c>
    </row>
    <row r="82" spans="1:12" ht="12.65" customHeight="1" x14ac:dyDescent="0.5">
      <c r="A82" s="14" t="s">
        <v>33</v>
      </c>
      <c r="B82" s="32">
        <v>0</v>
      </c>
      <c r="C82" s="32">
        <v>0</v>
      </c>
      <c r="D82" s="32">
        <v>0</v>
      </c>
      <c r="E82" s="22">
        <v>0</v>
      </c>
      <c r="F82" s="76">
        <f>IFERROR(E82/$E$81,0)</f>
        <v>0</v>
      </c>
    </row>
    <row r="83" spans="1:12" ht="12.65" customHeight="1" x14ac:dyDescent="0.5">
      <c r="A83" s="14" t="s">
        <v>34</v>
      </c>
      <c r="B83" s="32">
        <v>0</v>
      </c>
      <c r="C83" s="32">
        <v>0</v>
      </c>
      <c r="D83" s="32">
        <v>0</v>
      </c>
      <c r="E83" s="22">
        <v>0</v>
      </c>
      <c r="F83" s="76">
        <f t="shared" ref="F83:F87" si="24">IFERROR(E83/$E$81,0)</f>
        <v>0</v>
      </c>
    </row>
    <row r="84" spans="1:12" ht="12.65" customHeight="1" x14ac:dyDescent="0.5">
      <c r="A84" s="14" t="s">
        <v>36</v>
      </c>
      <c r="B84" s="32">
        <v>0</v>
      </c>
      <c r="C84" s="32">
        <v>0</v>
      </c>
      <c r="D84" s="32">
        <v>0</v>
      </c>
      <c r="E84" s="22">
        <v>0</v>
      </c>
      <c r="F84" s="76">
        <f t="shared" si="24"/>
        <v>0</v>
      </c>
    </row>
    <row r="85" spans="1:12" ht="12.65" customHeight="1" x14ac:dyDescent="0.5">
      <c r="A85" s="14" t="s">
        <v>38</v>
      </c>
      <c r="B85" s="32">
        <v>0</v>
      </c>
      <c r="C85" s="32">
        <v>0</v>
      </c>
      <c r="D85" s="32">
        <v>0</v>
      </c>
      <c r="E85" s="22">
        <v>0</v>
      </c>
      <c r="F85" s="76">
        <f t="shared" si="24"/>
        <v>0</v>
      </c>
    </row>
    <row r="86" spans="1:12" ht="12.65" customHeight="1" x14ac:dyDescent="0.5">
      <c r="A86" s="14" t="s">
        <v>40</v>
      </c>
      <c r="B86" s="32">
        <v>0</v>
      </c>
      <c r="C86" s="32">
        <v>0</v>
      </c>
      <c r="D86" s="32">
        <v>0</v>
      </c>
      <c r="E86" s="22">
        <v>0</v>
      </c>
      <c r="F86" s="76">
        <f t="shared" si="24"/>
        <v>0</v>
      </c>
    </row>
    <row r="87" spans="1:12" ht="12.65" customHeight="1" x14ac:dyDescent="0.5">
      <c r="A87" s="14" t="s">
        <v>41</v>
      </c>
      <c r="B87" s="32">
        <v>0</v>
      </c>
      <c r="C87" s="32">
        <v>0</v>
      </c>
      <c r="D87" s="32">
        <v>0</v>
      </c>
      <c r="E87" s="22">
        <v>282364</v>
      </c>
      <c r="F87" s="76">
        <f t="shared" si="24"/>
        <v>1</v>
      </c>
    </row>
    <row r="88" spans="1:12" ht="12.65" customHeight="1" x14ac:dyDescent="0.5">
      <c r="A88" s="8" t="s">
        <v>22</v>
      </c>
      <c r="B88" s="64">
        <f>SUM(B81,B74,B67,B60,B53)</f>
        <v>186513</v>
      </c>
      <c r="C88" s="64">
        <f t="shared" ref="C88:E88" si="25">SUM(C81,C74,C67,C60,C53)</f>
        <v>299030</v>
      </c>
      <c r="D88" s="64">
        <f t="shared" si="25"/>
        <v>346730</v>
      </c>
      <c r="E88" s="64">
        <f t="shared" si="25"/>
        <v>763041</v>
      </c>
      <c r="F88" s="62"/>
    </row>
    <row r="89" spans="1:12" ht="12.65" customHeight="1" x14ac:dyDescent="0.5">
      <c r="B89" s="27"/>
      <c r="E89" s="37"/>
      <c r="F89" s="37"/>
      <c r="G89" s="37"/>
      <c r="H89" s="37"/>
      <c r="I89" s="37"/>
      <c r="J89" s="37"/>
      <c r="L89" s="27"/>
    </row>
    <row r="90" spans="1:12" ht="12.65" customHeight="1" x14ac:dyDescent="0.5">
      <c r="B90" s="27"/>
      <c r="E90" s="37"/>
      <c r="F90" s="37"/>
      <c r="G90" s="37"/>
      <c r="H90" s="37"/>
      <c r="I90" s="37"/>
      <c r="J90" s="37"/>
      <c r="L90" s="27"/>
    </row>
    <row r="91" spans="1:12" s="38" customFormat="1" ht="12.65" customHeight="1" x14ac:dyDescent="0.5">
      <c r="A91" s="38" t="s">
        <v>76</v>
      </c>
      <c r="B91" s="77"/>
      <c r="E91" s="39"/>
      <c r="F91" s="39"/>
      <c r="G91" s="39"/>
      <c r="H91" s="39"/>
      <c r="I91" s="39"/>
      <c r="J91" s="39"/>
      <c r="L91" s="77"/>
    </row>
    <row r="92" spans="1:12" ht="12.65" customHeight="1" x14ac:dyDescent="0.5">
      <c r="B92" s="27"/>
      <c r="E92" s="40" t="s">
        <v>33</v>
      </c>
      <c r="F92" s="40" t="s">
        <v>34</v>
      </c>
      <c r="G92" s="40" t="s">
        <v>36</v>
      </c>
      <c r="H92" s="40" t="s">
        <v>38</v>
      </c>
      <c r="I92" s="40" t="s">
        <v>40</v>
      </c>
      <c r="J92" s="40" t="s">
        <v>41</v>
      </c>
      <c r="L92" s="27"/>
    </row>
    <row r="93" spans="1:12" ht="12.65" customHeight="1" x14ac:dyDescent="0.5">
      <c r="A93" s="13" t="s">
        <v>0</v>
      </c>
      <c r="B93" s="22">
        <v>0</v>
      </c>
      <c r="C93" s="25">
        <v>0</v>
      </c>
      <c r="E93" s="41">
        <v>0</v>
      </c>
      <c r="F93" s="41">
        <v>0</v>
      </c>
      <c r="G93" s="41">
        <v>0</v>
      </c>
      <c r="H93" s="41">
        <v>0</v>
      </c>
      <c r="I93" s="41">
        <v>0</v>
      </c>
      <c r="J93" s="41">
        <v>0</v>
      </c>
      <c r="K93" s="70">
        <f>SUM(E93:J93)</f>
        <v>0</v>
      </c>
      <c r="L93" s="27"/>
    </row>
    <row r="94" spans="1:12" ht="12.65" customHeight="1" x14ac:dyDescent="0.5">
      <c r="A94" s="13" t="s">
        <v>45</v>
      </c>
      <c r="B94" s="22">
        <v>0</v>
      </c>
      <c r="C94" s="25">
        <v>3.1879488526887372E-2</v>
      </c>
      <c r="E94" s="41">
        <v>0</v>
      </c>
      <c r="F94" s="41">
        <v>0</v>
      </c>
      <c r="G94" s="41">
        <v>0</v>
      </c>
      <c r="H94" s="41">
        <v>0</v>
      </c>
      <c r="I94" s="41">
        <v>0</v>
      </c>
      <c r="J94" s="41">
        <v>0</v>
      </c>
      <c r="K94" s="70">
        <f t="shared" ref="K94:K102" si="26">SUM(E94:J94)</f>
        <v>0</v>
      </c>
      <c r="L94" s="27"/>
    </row>
    <row r="95" spans="1:12" ht="12.65" customHeight="1" x14ac:dyDescent="0.5">
      <c r="A95" s="13" t="s">
        <v>46</v>
      </c>
      <c r="B95" s="22">
        <v>0</v>
      </c>
      <c r="C95" s="25">
        <v>0</v>
      </c>
      <c r="E95" s="41">
        <v>0</v>
      </c>
      <c r="F95" s="41">
        <v>0</v>
      </c>
      <c r="G95" s="41">
        <v>0</v>
      </c>
      <c r="H95" s="41">
        <v>0</v>
      </c>
      <c r="I95" s="41">
        <v>0</v>
      </c>
      <c r="J95" s="41">
        <v>0</v>
      </c>
      <c r="K95" s="70">
        <f t="shared" si="26"/>
        <v>0</v>
      </c>
      <c r="L95" s="27"/>
    </row>
    <row r="96" spans="1:12" ht="12.65" customHeight="1" x14ac:dyDescent="0.5">
      <c r="A96" s="13" t="s">
        <v>47</v>
      </c>
      <c r="B96" s="22">
        <v>716</v>
      </c>
      <c r="C96" s="25">
        <v>0</v>
      </c>
      <c r="E96" s="41">
        <v>716</v>
      </c>
      <c r="F96" s="41">
        <v>0</v>
      </c>
      <c r="G96" s="41">
        <v>0</v>
      </c>
      <c r="H96" s="41">
        <v>0</v>
      </c>
      <c r="I96" s="41">
        <v>0</v>
      </c>
      <c r="J96" s="41">
        <v>0</v>
      </c>
      <c r="K96" s="70">
        <f t="shared" si="26"/>
        <v>716</v>
      </c>
      <c r="L96" s="27"/>
    </row>
    <row r="97" spans="1:12" ht="12.65" customHeight="1" x14ac:dyDescent="0.5">
      <c r="A97" s="13" t="s">
        <v>48</v>
      </c>
      <c r="B97" s="22">
        <v>0</v>
      </c>
      <c r="C97" s="25">
        <v>0</v>
      </c>
      <c r="E97" s="41">
        <v>0</v>
      </c>
      <c r="F97" s="41">
        <v>0</v>
      </c>
      <c r="G97" s="41">
        <v>0</v>
      </c>
      <c r="H97" s="41">
        <v>0</v>
      </c>
      <c r="I97" s="41">
        <v>0</v>
      </c>
      <c r="J97" s="41">
        <v>0</v>
      </c>
      <c r="K97" s="70">
        <f t="shared" si="26"/>
        <v>0</v>
      </c>
      <c r="L97" s="27"/>
    </row>
    <row r="98" spans="1:12" ht="12.65" customHeight="1" x14ac:dyDescent="0.5">
      <c r="A98" s="13" t="s">
        <v>49</v>
      </c>
      <c r="B98" s="22">
        <v>3254</v>
      </c>
      <c r="C98" s="25">
        <v>0.95717288491854968</v>
      </c>
      <c r="E98" s="41">
        <v>0</v>
      </c>
      <c r="F98" s="41">
        <v>0</v>
      </c>
      <c r="G98" s="41">
        <v>1478</v>
      </c>
      <c r="H98" s="41">
        <v>0</v>
      </c>
      <c r="I98" s="41">
        <v>1776</v>
      </c>
      <c r="J98" s="41">
        <v>0</v>
      </c>
      <c r="K98" s="70">
        <f t="shared" si="26"/>
        <v>3254</v>
      </c>
      <c r="L98" s="27"/>
    </row>
    <row r="99" spans="1:12" ht="12.65" customHeight="1" x14ac:dyDescent="0.5">
      <c r="A99" s="13" t="s">
        <v>50</v>
      </c>
      <c r="B99" s="22">
        <v>0</v>
      </c>
      <c r="C99" s="25">
        <v>0</v>
      </c>
      <c r="E99" s="41">
        <v>0</v>
      </c>
      <c r="F99" s="41">
        <v>0</v>
      </c>
      <c r="G99" s="41">
        <v>0</v>
      </c>
      <c r="H99" s="41">
        <v>0</v>
      </c>
      <c r="I99" s="41">
        <v>0</v>
      </c>
      <c r="J99" s="41">
        <v>0</v>
      </c>
      <c r="K99" s="70">
        <f t="shared" si="26"/>
        <v>0</v>
      </c>
      <c r="L99" s="27"/>
    </row>
    <row r="100" spans="1:12" ht="12.65" customHeight="1" x14ac:dyDescent="0.5">
      <c r="A100" s="13" t="s">
        <v>51</v>
      </c>
      <c r="B100" s="22">
        <v>0</v>
      </c>
      <c r="C100" s="25">
        <v>1.094762655456297E-2</v>
      </c>
      <c r="E100" s="41">
        <v>0</v>
      </c>
      <c r="F100" s="41">
        <v>0</v>
      </c>
      <c r="G100" s="41">
        <v>0</v>
      </c>
      <c r="H100" s="41">
        <v>0</v>
      </c>
      <c r="I100" s="41">
        <v>0</v>
      </c>
      <c r="J100" s="41">
        <v>0</v>
      </c>
      <c r="K100" s="70">
        <f t="shared" si="26"/>
        <v>0</v>
      </c>
      <c r="L100" s="27"/>
    </row>
    <row r="101" spans="1:12" ht="12.65" customHeight="1" x14ac:dyDescent="0.5">
      <c r="A101" s="13" t="s">
        <v>52</v>
      </c>
      <c r="B101" s="22">
        <v>1006</v>
      </c>
      <c r="C101" s="25">
        <v>0</v>
      </c>
      <c r="E101" s="41">
        <v>0</v>
      </c>
      <c r="F101" s="41">
        <v>0</v>
      </c>
      <c r="G101" s="41">
        <v>0</v>
      </c>
      <c r="H101" s="41">
        <v>0</v>
      </c>
      <c r="I101" s="41">
        <v>1006</v>
      </c>
      <c r="J101" s="41">
        <v>0</v>
      </c>
      <c r="K101" s="70">
        <f t="shared" si="26"/>
        <v>1006</v>
      </c>
      <c r="L101" s="27"/>
    </row>
    <row r="102" spans="1:12" ht="12.65" customHeight="1" x14ac:dyDescent="0.5">
      <c r="A102" s="13" t="s">
        <v>53</v>
      </c>
      <c r="B102" s="22">
        <v>8591</v>
      </c>
      <c r="C102" s="25">
        <v>0</v>
      </c>
      <c r="E102" s="41">
        <v>0</v>
      </c>
      <c r="F102" s="41">
        <v>8591</v>
      </c>
      <c r="G102" s="41">
        <v>0</v>
      </c>
      <c r="H102" s="41">
        <v>0</v>
      </c>
      <c r="I102" s="41">
        <v>0</v>
      </c>
      <c r="J102" s="41">
        <v>0</v>
      </c>
      <c r="K102" s="70">
        <f t="shared" si="26"/>
        <v>8591</v>
      </c>
      <c r="L102" s="27"/>
    </row>
    <row r="103" spans="1:12" ht="12.65" customHeight="1" x14ac:dyDescent="0.5">
      <c r="A103" s="43" t="s">
        <v>54</v>
      </c>
      <c r="B103" s="44">
        <v>0</v>
      </c>
      <c r="C103" s="79">
        <v>0</v>
      </c>
      <c r="E103" s="41">
        <v>0</v>
      </c>
      <c r="F103" s="41">
        <v>0</v>
      </c>
      <c r="G103" s="41">
        <v>0</v>
      </c>
      <c r="H103" s="41">
        <v>0</v>
      </c>
      <c r="I103" s="41">
        <v>0</v>
      </c>
      <c r="J103" s="41">
        <v>0</v>
      </c>
      <c r="K103" s="26"/>
      <c r="L103" s="27"/>
    </row>
    <row r="104" spans="1:12" ht="12.65" customHeight="1" x14ac:dyDescent="0.5">
      <c r="E104" s="15">
        <f t="shared" ref="E104:J104" si="27">SUM(E93:E103)/$B$105</f>
        <v>5.2775116090513746E-2</v>
      </c>
      <c r="F104" s="15">
        <f t="shared" si="27"/>
        <v>0.6332276848234687</v>
      </c>
      <c r="G104" s="15">
        <f t="shared" si="27"/>
        <v>0.10894081226505491</v>
      </c>
      <c r="H104" s="15">
        <f t="shared" si="27"/>
        <v>0</v>
      </c>
      <c r="I104" s="15">
        <f t="shared" si="27"/>
        <v>0.20505638682096264</v>
      </c>
      <c r="J104" s="15">
        <f t="shared" si="27"/>
        <v>0</v>
      </c>
      <c r="K104" s="45"/>
      <c r="L104" s="27"/>
    </row>
    <row r="105" spans="1:12" ht="23" x14ac:dyDescent="0.5">
      <c r="A105" s="78" t="s">
        <v>55</v>
      </c>
      <c r="B105" s="26">
        <f>SUM(B93:B103)</f>
        <v>13567</v>
      </c>
      <c r="C105" s="25">
        <f>B105/$B$49</f>
        <v>1.778017170768019E-2</v>
      </c>
      <c r="L105" s="27"/>
    </row>
    <row r="106" spans="1:12" ht="12.65" customHeight="1" x14ac:dyDescent="0.5">
      <c r="B106" s="27"/>
      <c r="L106" s="27"/>
    </row>
    <row r="107" spans="1:12" s="58" customFormat="1" ht="14" x14ac:dyDescent="0.5">
      <c r="A107" s="58" t="s">
        <v>56</v>
      </c>
    </row>
    <row r="108" spans="1:12" ht="12.65" customHeight="1" x14ac:dyDescent="0.5">
      <c r="A108" s="29" t="s">
        <v>57</v>
      </c>
      <c r="B108" s="31">
        <v>444252</v>
      </c>
    </row>
    <row r="109" spans="1:12" ht="12.65" customHeight="1" x14ac:dyDescent="0.5">
      <c r="A109" s="46"/>
      <c r="B109" s="30"/>
    </row>
    <row r="110" spans="1:12" s="38" customFormat="1" ht="12.65" customHeight="1" x14ac:dyDescent="0.5">
      <c r="A110" s="38" t="s">
        <v>58</v>
      </c>
      <c r="B110" s="77"/>
      <c r="E110" s="39"/>
      <c r="F110" s="39"/>
      <c r="G110" s="39"/>
      <c r="H110" s="39"/>
      <c r="I110" s="39"/>
      <c r="J110" s="39"/>
      <c r="L110" s="77"/>
    </row>
    <row r="111" spans="1:12" ht="12.65" customHeight="1" x14ac:dyDescent="0.5">
      <c r="A111" s="13" t="s">
        <v>59</v>
      </c>
      <c r="B111" s="22">
        <v>239643</v>
      </c>
      <c r="C111" s="15">
        <f>B111/$B$118</f>
        <v>0.79718374515987389</v>
      </c>
      <c r="D111" s="23"/>
      <c r="E111" s="47"/>
    </row>
    <row r="112" spans="1:12" ht="12.65" customHeight="1" x14ac:dyDescent="0.5">
      <c r="A112" s="13" t="s">
        <v>61</v>
      </c>
      <c r="B112" s="22">
        <v>0</v>
      </c>
      <c r="C112" s="15">
        <f t="shared" ref="C112:C117" si="28">B112/$B$118</f>
        <v>0</v>
      </c>
      <c r="D112" s="23"/>
    </row>
    <row r="113" spans="1:4" ht="12.65" customHeight="1" x14ac:dyDescent="0.5">
      <c r="A113" s="13" t="s">
        <v>21</v>
      </c>
      <c r="B113" s="22">
        <v>0</v>
      </c>
      <c r="C113" s="15">
        <f t="shared" si="28"/>
        <v>0</v>
      </c>
      <c r="D113" s="23"/>
    </row>
    <row r="114" spans="1:4" ht="12.65" customHeight="1" x14ac:dyDescent="0.5">
      <c r="A114" s="13" t="s">
        <v>62</v>
      </c>
      <c r="B114" s="22">
        <v>0</v>
      </c>
      <c r="C114" s="15">
        <f t="shared" si="28"/>
        <v>0</v>
      </c>
      <c r="D114" s="23"/>
    </row>
    <row r="115" spans="1:4" ht="12.65" customHeight="1" x14ac:dyDescent="0.5">
      <c r="A115" s="13" t="s">
        <v>63</v>
      </c>
      <c r="B115" s="22">
        <v>7652</v>
      </c>
      <c r="C115" s="15">
        <f t="shared" si="28"/>
        <v>2.5454738999108485E-2</v>
      </c>
      <c r="D115" s="23"/>
    </row>
    <row r="116" spans="1:4" ht="12.65" customHeight="1" x14ac:dyDescent="0.5">
      <c r="A116" s="13" t="s">
        <v>64</v>
      </c>
      <c r="B116" s="22">
        <v>3500</v>
      </c>
      <c r="C116" s="15">
        <f t="shared" si="28"/>
        <v>1.1642915119822229E-2</v>
      </c>
      <c r="D116" s="23"/>
    </row>
    <row r="117" spans="1:4" ht="12.65" customHeight="1" x14ac:dyDescent="0.5">
      <c r="A117" s="13" t="s">
        <v>60</v>
      </c>
      <c r="B117" s="22">
        <v>49817</v>
      </c>
      <c r="C117" s="15">
        <f t="shared" si="28"/>
        <v>0.16571860072119543</v>
      </c>
      <c r="D117" s="23"/>
    </row>
    <row r="118" spans="1:4" ht="12.65" customHeight="1" x14ac:dyDescent="0.5">
      <c r="A118" s="9" t="s">
        <v>22</v>
      </c>
      <c r="B118" s="70">
        <f>SUM(B111:B117)</f>
        <v>300612</v>
      </c>
    </row>
    <row r="119" spans="1:4" ht="12.65" customHeight="1" x14ac:dyDescent="0.5"/>
    <row r="120" spans="1:4" ht="23" x14ac:dyDescent="0.5">
      <c r="A120" s="20" t="s">
        <v>65</v>
      </c>
      <c r="B120" s="31">
        <f>B132</f>
        <v>7652</v>
      </c>
      <c r="C120" s="42">
        <f>B120/$B$108</f>
        <v>1.7224458190396443E-2</v>
      </c>
    </row>
    <row r="121" spans="1:4" ht="12.65" customHeight="1" x14ac:dyDescent="0.5"/>
    <row r="122" spans="1:4" ht="12.65" customHeight="1" x14ac:dyDescent="0.5">
      <c r="A122" s="13" t="s">
        <v>0</v>
      </c>
      <c r="B122" s="22">
        <v>0</v>
      </c>
      <c r="C122" s="15">
        <f>IFERROR(B122/$B$132,0)</f>
        <v>0</v>
      </c>
    </row>
    <row r="123" spans="1:4" ht="12.65" customHeight="1" x14ac:dyDescent="0.5">
      <c r="A123" s="13" t="s">
        <v>45</v>
      </c>
      <c r="B123" s="22">
        <v>0</v>
      </c>
      <c r="C123" s="15">
        <f t="shared" ref="C123:C131" si="29">IFERROR(B123/$B$132,0)</f>
        <v>0</v>
      </c>
    </row>
    <row r="124" spans="1:4" ht="12.65" customHeight="1" x14ac:dyDescent="0.5">
      <c r="A124" s="13" t="s">
        <v>46</v>
      </c>
      <c r="B124" s="22">
        <v>0</v>
      </c>
      <c r="C124" s="15">
        <f t="shared" si="29"/>
        <v>0</v>
      </c>
    </row>
    <row r="125" spans="1:4" ht="12.65" customHeight="1" x14ac:dyDescent="0.5">
      <c r="A125" s="13" t="s">
        <v>47</v>
      </c>
      <c r="B125" s="22">
        <v>0</v>
      </c>
      <c r="C125" s="15">
        <f t="shared" si="29"/>
        <v>0</v>
      </c>
    </row>
    <row r="126" spans="1:4" ht="12.65" customHeight="1" x14ac:dyDescent="0.5">
      <c r="A126" s="13" t="s">
        <v>48</v>
      </c>
      <c r="B126" s="22">
        <v>0</v>
      </c>
      <c r="C126" s="15">
        <f t="shared" si="29"/>
        <v>0</v>
      </c>
    </row>
    <row r="127" spans="1:4" ht="12.65" customHeight="1" x14ac:dyDescent="0.5">
      <c r="A127" s="13" t="s">
        <v>49</v>
      </c>
      <c r="B127" s="22">
        <v>7652</v>
      </c>
      <c r="C127" s="15">
        <f t="shared" si="29"/>
        <v>1</v>
      </c>
    </row>
    <row r="128" spans="1:4" ht="12.65" customHeight="1" x14ac:dyDescent="0.5">
      <c r="A128" s="13" t="s">
        <v>50</v>
      </c>
      <c r="B128" s="22">
        <v>0</v>
      </c>
      <c r="C128" s="15">
        <f t="shared" si="29"/>
        <v>0</v>
      </c>
    </row>
    <row r="129" spans="1:3" ht="12.65" customHeight="1" x14ac:dyDescent="0.5">
      <c r="A129" s="13" t="s">
        <v>51</v>
      </c>
      <c r="B129" s="22">
        <v>0</v>
      </c>
      <c r="C129" s="15">
        <f t="shared" si="29"/>
        <v>0</v>
      </c>
    </row>
    <row r="130" spans="1:3" ht="12.65" customHeight="1" x14ac:dyDescent="0.5">
      <c r="A130" s="13" t="s">
        <v>52</v>
      </c>
      <c r="B130" s="22">
        <v>0</v>
      </c>
      <c r="C130" s="15">
        <f t="shared" si="29"/>
        <v>0</v>
      </c>
    </row>
    <row r="131" spans="1:3" ht="12.65" customHeight="1" x14ac:dyDescent="0.5">
      <c r="A131" s="13" t="s">
        <v>53</v>
      </c>
      <c r="B131" s="22">
        <v>0</v>
      </c>
      <c r="C131" s="15">
        <f t="shared" si="29"/>
        <v>0</v>
      </c>
    </row>
    <row r="132" spans="1:3" ht="12.65" customHeight="1" x14ac:dyDescent="0.5">
      <c r="A132" s="9" t="s">
        <v>22</v>
      </c>
      <c r="B132" s="70">
        <f>SUM(B122:B131)</f>
        <v>7652</v>
      </c>
    </row>
    <row r="133" spans="1:3" ht="12.65" customHeight="1" x14ac:dyDescent="0.5">
      <c r="B133" s="27"/>
    </row>
    <row r="134" spans="1:3" s="58" customFormat="1" ht="14" x14ac:dyDescent="0.5">
      <c r="A134" s="58" t="s">
        <v>66</v>
      </c>
    </row>
    <row r="135" spans="1:3" ht="12.65" customHeight="1" x14ac:dyDescent="0.5">
      <c r="A135" s="20" t="s">
        <v>23</v>
      </c>
      <c r="B135" s="48"/>
    </row>
    <row r="136" spans="1:3" ht="12.65" customHeight="1" x14ac:dyDescent="0.5">
      <c r="A136" s="13" t="s">
        <v>67</v>
      </c>
      <c r="B136" s="16">
        <v>2</v>
      </c>
      <c r="C136" s="23"/>
    </row>
    <row r="137" spans="1:3" ht="12.65" customHeight="1" x14ac:dyDescent="0.5">
      <c r="A137" s="13" t="s">
        <v>68</v>
      </c>
      <c r="B137" s="16">
        <v>2</v>
      </c>
      <c r="C137" s="23"/>
    </row>
    <row r="138" spans="1:3" ht="12.65" customHeight="1" x14ac:dyDescent="0.5">
      <c r="A138" s="13" t="s">
        <v>69</v>
      </c>
      <c r="B138" s="16">
        <v>1</v>
      </c>
      <c r="C138" s="23"/>
    </row>
    <row r="139" spans="1:3" ht="12.65" customHeight="1" x14ac:dyDescent="0.5">
      <c r="A139" s="9" t="s">
        <v>11</v>
      </c>
      <c r="B139" s="62">
        <f>SUM(B136:B138)</f>
        <v>5</v>
      </c>
    </row>
    <row r="140" spans="1:3" ht="12.65" customHeight="1" x14ac:dyDescent="0.5"/>
    <row r="141" spans="1:3" ht="12.65" customHeight="1" x14ac:dyDescent="0.5">
      <c r="A141" s="20" t="s">
        <v>24</v>
      </c>
      <c r="B141" s="48"/>
    </row>
    <row r="142" spans="1:3" ht="12.65" customHeight="1" x14ac:dyDescent="0.5">
      <c r="A142" s="13" t="s">
        <v>70</v>
      </c>
      <c r="B142" s="16">
        <v>3</v>
      </c>
      <c r="C142" s="23"/>
    </row>
    <row r="143" spans="1:3" ht="12.65" customHeight="1" x14ac:dyDescent="0.5">
      <c r="A143" s="13" t="s">
        <v>71</v>
      </c>
      <c r="B143" s="16">
        <v>9</v>
      </c>
      <c r="C143" s="23"/>
    </row>
    <row r="144" spans="1:3" ht="12.65" customHeight="1" x14ac:dyDescent="0.5">
      <c r="A144" s="13" t="s">
        <v>72</v>
      </c>
      <c r="B144" s="16">
        <v>11</v>
      </c>
      <c r="C144" s="23"/>
    </row>
    <row r="145" spans="1:4" ht="12.65" customHeight="1" x14ac:dyDescent="0.5">
      <c r="A145" s="9" t="s">
        <v>11</v>
      </c>
      <c r="B145" s="62">
        <f>SUM(B142:B144)</f>
        <v>23</v>
      </c>
    </row>
    <row r="146" spans="1:4" ht="12.65" customHeight="1" x14ac:dyDescent="0.5"/>
    <row r="147" spans="1:4" ht="12.65" customHeight="1" x14ac:dyDescent="0.5">
      <c r="A147" s="81" t="s">
        <v>73</v>
      </c>
      <c r="B147" s="82">
        <f>SUM(B139,B145)</f>
        <v>28</v>
      </c>
      <c r="C147" s="83">
        <f>B20+B26</f>
        <v>28</v>
      </c>
    </row>
    <row r="148" spans="1:4" ht="12.65" customHeight="1" x14ac:dyDescent="0.5"/>
    <row r="149" spans="1:4" ht="12.65" customHeight="1" x14ac:dyDescent="0.5">
      <c r="A149" s="50" t="s">
        <v>23</v>
      </c>
      <c r="B149" s="48" t="s">
        <v>67</v>
      </c>
      <c r="C149" s="48" t="s">
        <v>68</v>
      </c>
      <c r="D149" s="48" t="s">
        <v>69</v>
      </c>
    </row>
    <row r="150" spans="1:4" ht="12.65" customHeight="1" x14ac:dyDescent="0.5">
      <c r="A150" s="13" t="s">
        <v>25</v>
      </c>
      <c r="B150" s="16">
        <v>2</v>
      </c>
      <c r="C150" s="16">
        <v>2</v>
      </c>
      <c r="D150" s="16">
        <v>1</v>
      </c>
    </row>
    <row r="151" spans="1:4" ht="12.65" customHeight="1" x14ac:dyDescent="0.5">
      <c r="A151" s="13" t="s">
        <v>26</v>
      </c>
      <c r="B151" s="16">
        <v>0</v>
      </c>
      <c r="C151" s="16">
        <v>0</v>
      </c>
      <c r="D151" s="16">
        <v>0</v>
      </c>
    </row>
    <row r="152" spans="1:4" ht="12.65" customHeight="1" x14ac:dyDescent="0.5">
      <c r="A152" s="13" t="s">
        <v>19</v>
      </c>
      <c r="B152" s="16">
        <v>0</v>
      </c>
      <c r="C152" s="16">
        <v>0</v>
      </c>
      <c r="D152" s="16">
        <v>0</v>
      </c>
    </row>
    <row r="153" spans="1:4" ht="12.65" customHeight="1" x14ac:dyDescent="0.5">
      <c r="A153" s="13" t="s">
        <v>37</v>
      </c>
      <c r="B153" s="16">
        <v>0</v>
      </c>
      <c r="C153" s="16">
        <v>0</v>
      </c>
      <c r="D153" s="16">
        <v>0</v>
      </c>
    </row>
    <row r="154" spans="1:4" ht="12.65" customHeight="1" x14ac:dyDescent="0.5">
      <c r="A154" s="13" t="s">
        <v>39</v>
      </c>
      <c r="B154" s="16">
        <v>0</v>
      </c>
      <c r="C154" s="16">
        <v>0</v>
      </c>
      <c r="D154" s="16">
        <v>0</v>
      </c>
    </row>
    <row r="155" spans="1:4" ht="12.65" customHeight="1" x14ac:dyDescent="0.5">
      <c r="A155" s="17"/>
      <c r="B155" s="62">
        <f>SUM(B150:B154)</f>
        <v>2</v>
      </c>
      <c r="C155" s="62">
        <f t="shared" ref="C155:D155" si="30">SUM(C150:C154)</f>
        <v>2</v>
      </c>
      <c r="D155" s="62">
        <f t="shared" si="30"/>
        <v>1</v>
      </c>
    </row>
    <row r="156" spans="1:4" ht="12.65" customHeight="1" x14ac:dyDescent="0.5">
      <c r="A156" s="27"/>
      <c r="B156" s="49"/>
      <c r="C156" s="49"/>
      <c r="D156" s="49"/>
    </row>
    <row r="157" spans="1:4" ht="23" x14ac:dyDescent="0.5">
      <c r="A157" s="50" t="s">
        <v>24</v>
      </c>
      <c r="B157" s="48" t="s">
        <v>70</v>
      </c>
      <c r="C157" s="48" t="s">
        <v>71</v>
      </c>
      <c r="D157" s="48" t="s">
        <v>72</v>
      </c>
    </row>
    <row r="158" spans="1:4" ht="12.65" customHeight="1" x14ac:dyDescent="0.5">
      <c r="A158" s="13" t="s">
        <v>25</v>
      </c>
      <c r="B158" s="16">
        <v>2</v>
      </c>
      <c r="C158" s="16">
        <v>9</v>
      </c>
      <c r="D158" s="16">
        <v>8</v>
      </c>
    </row>
    <row r="159" spans="1:4" ht="12.65" customHeight="1" x14ac:dyDescent="0.5">
      <c r="A159" s="13" t="s">
        <v>26</v>
      </c>
      <c r="B159" s="16">
        <v>0</v>
      </c>
      <c r="C159" s="16">
        <v>0</v>
      </c>
      <c r="D159" s="16">
        <v>3</v>
      </c>
    </row>
    <row r="160" spans="1:4" ht="12.65" customHeight="1" x14ac:dyDescent="0.5">
      <c r="A160" s="13" t="s">
        <v>19</v>
      </c>
      <c r="B160" s="16">
        <v>0</v>
      </c>
      <c r="C160" s="16">
        <v>0</v>
      </c>
      <c r="D160" s="16">
        <v>0</v>
      </c>
    </row>
    <row r="161" spans="1:4" ht="12.65" customHeight="1" x14ac:dyDescent="0.5">
      <c r="A161" s="13" t="s">
        <v>37</v>
      </c>
      <c r="B161" s="16">
        <v>0</v>
      </c>
      <c r="C161" s="16">
        <v>0</v>
      </c>
      <c r="D161" s="16">
        <v>0</v>
      </c>
    </row>
    <row r="162" spans="1:4" ht="12.65" customHeight="1" x14ac:dyDescent="0.5">
      <c r="A162" s="13" t="s">
        <v>39</v>
      </c>
      <c r="B162" s="16">
        <v>1</v>
      </c>
      <c r="C162" s="16">
        <v>0</v>
      </c>
      <c r="D162" s="16">
        <v>0</v>
      </c>
    </row>
    <row r="163" spans="1:4" ht="12.65" customHeight="1" x14ac:dyDescent="0.5">
      <c r="A163" s="17"/>
      <c r="B163" s="62">
        <f>SUM(B158:B162)</f>
        <v>3</v>
      </c>
      <c r="C163" s="62">
        <f t="shared" ref="C163:D163" si="31">SUM(C158:C162)</f>
        <v>9</v>
      </c>
      <c r="D163" s="62">
        <f t="shared" si="31"/>
        <v>11</v>
      </c>
    </row>
    <row r="164" spans="1:4" ht="12.65" customHeight="1" x14ac:dyDescent="0.5"/>
    <row r="165" spans="1:4" ht="46" x14ac:dyDescent="0.5">
      <c r="A165" s="20" t="s">
        <v>74</v>
      </c>
      <c r="B165" s="20" t="s">
        <v>85</v>
      </c>
      <c r="C165" s="20" t="s">
        <v>77</v>
      </c>
    </row>
    <row r="166" spans="1:4" ht="12.65" customHeight="1" x14ac:dyDescent="0.5">
      <c r="A166" s="14">
        <v>1969</v>
      </c>
      <c r="B166" s="51">
        <v>0</v>
      </c>
      <c r="C166" s="51">
        <v>0</v>
      </c>
    </row>
    <row r="167" spans="1:4" ht="12.65" customHeight="1" x14ac:dyDescent="0.5">
      <c r="A167" s="14">
        <v>1970</v>
      </c>
      <c r="B167" s="51">
        <v>0</v>
      </c>
      <c r="C167" s="51">
        <v>0</v>
      </c>
    </row>
    <row r="168" spans="1:4" ht="12.65" customHeight="1" x14ac:dyDescent="0.5">
      <c r="A168" s="14">
        <v>1997</v>
      </c>
      <c r="B168" s="51">
        <v>0</v>
      </c>
      <c r="C168" s="51">
        <v>0</v>
      </c>
    </row>
    <row r="169" spans="1:4" ht="12.65" customHeight="1" x14ac:dyDescent="0.5">
      <c r="A169" s="14">
        <v>2000</v>
      </c>
      <c r="B169" s="51">
        <v>0</v>
      </c>
      <c r="C169" s="51">
        <v>0</v>
      </c>
    </row>
    <row r="170" spans="1:4" ht="12.65" customHeight="1" x14ac:dyDescent="0.5">
      <c r="A170" s="14">
        <v>2003</v>
      </c>
      <c r="B170" s="51">
        <v>0</v>
      </c>
      <c r="C170" s="51">
        <v>0</v>
      </c>
    </row>
    <row r="171" spans="1:4" ht="12.65" customHeight="1" x14ac:dyDescent="0.5">
      <c r="A171" s="14">
        <v>2005</v>
      </c>
      <c r="B171" s="51">
        <v>0</v>
      </c>
      <c r="C171" s="51">
        <v>0</v>
      </c>
    </row>
    <row r="172" spans="1:4" ht="12.65" customHeight="1" x14ac:dyDescent="0.5">
      <c r="A172" s="14">
        <v>2006</v>
      </c>
      <c r="B172" s="51">
        <v>0</v>
      </c>
      <c r="C172" s="51">
        <v>0</v>
      </c>
    </row>
    <row r="173" spans="1:4" ht="12.65" customHeight="1" x14ac:dyDescent="0.5">
      <c r="A173" s="14">
        <v>2007</v>
      </c>
      <c r="B173" s="51">
        <v>0</v>
      </c>
      <c r="C173" s="51">
        <v>0</v>
      </c>
    </row>
    <row r="174" spans="1:4" ht="12.65" customHeight="1" x14ac:dyDescent="0.5">
      <c r="A174" s="14">
        <v>2008</v>
      </c>
      <c r="B174" s="51">
        <v>0</v>
      </c>
      <c r="C174" s="51">
        <v>0</v>
      </c>
    </row>
    <row r="175" spans="1:4" ht="12.65" customHeight="1" x14ac:dyDescent="0.5">
      <c r="A175" s="14">
        <v>2009</v>
      </c>
      <c r="B175" s="51">
        <v>1.3560000000000001</v>
      </c>
      <c r="C175" s="51">
        <v>0</v>
      </c>
    </row>
    <row r="176" spans="1:4" ht="12.65" customHeight="1" x14ac:dyDescent="0.5">
      <c r="A176" s="14">
        <v>2010</v>
      </c>
      <c r="B176" s="51">
        <v>1.3560000000000001</v>
      </c>
      <c r="C176" s="51">
        <v>0</v>
      </c>
    </row>
    <row r="177" spans="1:59" ht="12.65" customHeight="1" x14ac:dyDescent="0.5">
      <c r="A177" s="14">
        <v>2012</v>
      </c>
      <c r="B177" s="51">
        <v>1.3560000000000001</v>
      </c>
      <c r="C177" s="51">
        <v>0</v>
      </c>
    </row>
    <row r="178" spans="1:59" ht="12.65" customHeight="1" x14ac:dyDescent="0.5">
      <c r="A178" s="14">
        <v>2013</v>
      </c>
      <c r="B178" s="51">
        <v>1.3560000000000001</v>
      </c>
      <c r="C178" s="51">
        <v>0</v>
      </c>
    </row>
    <row r="179" spans="1:59" ht="12.65" customHeight="1" x14ac:dyDescent="0.5">
      <c r="A179" s="14">
        <v>2014</v>
      </c>
      <c r="B179" s="51">
        <v>1.3560000000000001</v>
      </c>
      <c r="C179" s="51">
        <v>0</v>
      </c>
    </row>
    <row r="180" spans="1:59" ht="12.65" customHeight="1" x14ac:dyDescent="0.5">
      <c r="A180" s="14">
        <v>2015</v>
      </c>
      <c r="B180" s="51">
        <v>1.518</v>
      </c>
      <c r="C180" s="51">
        <v>42.262999999999998</v>
      </c>
    </row>
    <row r="181" spans="1:59" ht="12.65" customHeight="1" x14ac:dyDescent="0.5">
      <c r="A181" s="14">
        <v>2016</v>
      </c>
      <c r="B181" s="51">
        <v>2.109</v>
      </c>
      <c r="C181" s="51">
        <v>42.262999999999998</v>
      </c>
    </row>
    <row r="182" spans="1:59" ht="12.65" customHeight="1" x14ac:dyDescent="0.5">
      <c r="A182" s="14">
        <v>2017</v>
      </c>
      <c r="B182" s="51">
        <v>2.109</v>
      </c>
      <c r="C182" s="51">
        <v>61.241</v>
      </c>
    </row>
    <row r="183" spans="1:59" ht="12.65" customHeight="1" x14ac:dyDescent="0.5">
      <c r="A183" s="14">
        <v>2018</v>
      </c>
      <c r="B183" s="51">
        <v>6.77</v>
      </c>
      <c r="C183" s="51">
        <v>61.241</v>
      </c>
    </row>
    <row r="184" spans="1:59" ht="12.65" customHeight="1" x14ac:dyDescent="0.5">
      <c r="A184" s="14">
        <v>2019</v>
      </c>
      <c r="B184" s="51">
        <v>6.77</v>
      </c>
      <c r="C184" s="51">
        <v>119.958</v>
      </c>
    </row>
    <row r="185" spans="1:59" ht="12.65" customHeight="1" x14ac:dyDescent="0.5">
      <c r="A185" s="14">
        <v>2020</v>
      </c>
      <c r="B185" s="51">
        <v>6.77</v>
      </c>
      <c r="C185" s="51">
        <v>134.78200000000001</v>
      </c>
    </row>
    <row r="186" spans="1:59" ht="12.65" customHeight="1" x14ac:dyDescent="0.5">
      <c r="A186" s="14">
        <v>2021</v>
      </c>
      <c r="B186" s="51">
        <v>6.77</v>
      </c>
      <c r="C186" s="51">
        <v>318.096</v>
      </c>
    </row>
    <row r="187" spans="1:59" ht="12.65" customHeight="1" x14ac:dyDescent="0.5">
      <c r="A187" s="14">
        <v>2022</v>
      </c>
      <c r="B187" s="51">
        <v>6.77</v>
      </c>
      <c r="C187" s="51">
        <v>370.59699999999998</v>
      </c>
    </row>
    <row r="188" spans="1:59" ht="12.65" customHeight="1" x14ac:dyDescent="0.5">
      <c r="A188" s="14">
        <v>2023</v>
      </c>
      <c r="B188" s="51">
        <v>6.77</v>
      </c>
      <c r="C188" s="51">
        <v>423.48899999999998</v>
      </c>
    </row>
    <row r="189" spans="1:59" ht="12.65" customHeight="1" x14ac:dyDescent="0.5"/>
    <row r="191" spans="1:59" ht="14"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row>
    <row r="192" spans="1:59" ht="14" x14ac:dyDescent="0.3">
      <c r="A192" s="19"/>
      <c r="B192" s="19"/>
      <c r="C192" s="19"/>
      <c r="D192" s="19"/>
      <c r="E192" s="19"/>
      <c r="F192" s="19"/>
    </row>
    <row r="193" spans="1:3" ht="14" x14ac:dyDescent="0.3">
      <c r="A193" s="19"/>
      <c r="B193" s="19"/>
      <c r="C193" s="19"/>
    </row>
    <row r="194" spans="1:3" ht="14" x14ac:dyDescent="0.3">
      <c r="A194" s="19"/>
      <c r="B194" s="19"/>
      <c r="C194" s="19"/>
    </row>
    <row r="195" spans="1:3" ht="14" x14ac:dyDescent="0.3">
      <c r="A195" s="19"/>
      <c r="B195" s="19"/>
      <c r="C195" s="19"/>
    </row>
    <row r="196" spans="1:3" ht="14" x14ac:dyDescent="0.3">
      <c r="A196" s="19"/>
      <c r="B196" s="19"/>
      <c r="C196" s="19"/>
    </row>
    <row r="197" spans="1:3" ht="14" x14ac:dyDescent="0.3">
      <c r="A197" s="19"/>
      <c r="B197" s="19"/>
      <c r="C197" s="19"/>
    </row>
    <row r="198" spans="1:3" ht="14" x14ac:dyDescent="0.3">
      <c r="A198" s="19"/>
      <c r="B198" s="19"/>
      <c r="C198" s="19"/>
    </row>
    <row r="199" spans="1:3" ht="14" x14ac:dyDescent="0.3">
      <c r="A199" s="19"/>
      <c r="B199" s="19"/>
      <c r="C199" s="19"/>
    </row>
    <row r="200" spans="1:3" ht="14" x14ac:dyDescent="0.3">
      <c r="A200" s="19"/>
      <c r="B200" s="19"/>
      <c r="C200" s="19"/>
    </row>
    <row r="201" spans="1:3" ht="14" x14ac:dyDescent="0.3">
      <c r="A201" s="19"/>
      <c r="B201" s="19"/>
      <c r="C201" s="19"/>
    </row>
  </sheetData>
  <mergeCells count="2">
    <mergeCell ref="H14:H31"/>
    <mergeCell ref="J68:M68"/>
  </mergeCells>
  <conditionalFormatting sqref="B14:B31 J14:J31">
    <cfRule type="cellIs" dxfId="142" priority="16" operator="equal">
      <formula>0</formula>
    </cfRule>
  </conditionalFormatting>
  <conditionalFormatting sqref="B44:B48 J44:L49">
    <cfRule type="cellIs" dxfId="141" priority="15" operator="equal">
      <formula>0</formula>
    </cfRule>
  </conditionalFormatting>
  <conditionalFormatting sqref="B93:B103">
    <cfRule type="cellIs" dxfId="140" priority="10" operator="equal">
      <formula>0</formula>
    </cfRule>
  </conditionalFormatting>
  <conditionalFormatting sqref="B108:B109">
    <cfRule type="cellIs" dxfId="139" priority="14" operator="equal">
      <formula>0</formula>
    </cfRule>
  </conditionalFormatting>
  <conditionalFormatting sqref="B111:B117">
    <cfRule type="cellIs" dxfId="138" priority="13" operator="equal">
      <formula>0</formula>
    </cfRule>
  </conditionalFormatting>
  <conditionalFormatting sqref="B120">
    <cfRule type="cellIs" dxfId="137" priority="12" operator="equal">
      <formula>0</formula>
    </cfRule>
  </conditionalFormatting>
  <conditionalFormatting sqref="B122:B131">
    <cfRule type="cellIs" dxfId="136" priority="11" operator="equal">
      <formula>0</formula>
    </cfRule>
  </conditionalFormatting>
  <conditionalFormatting sqref="B150:D154">
    <cfRule type="cellIs" dxfId="135" priority="5" operator="equal">
      <formula>0</formula>
    </cfRule>
  </conditionalFormatting>
  <conditionalFormatting sqref="B158:D162">
    <cfRule type="cellIs" dxfId="134" priority="6" operator="equal">
      <formula>0</formula>
    </cfRule>
  </conditionalFormatting>
  <conditionalFormatting sqref="B88:E88">
    <cfRule type="cellIs" dxfId="133" priority="4" operator="equal">
      <formula>0</formula>
    </cfRule>
  </conditionalFormatting>
  <conditionalFormatting sqref="B53:F87">
    <cfRule type="cellIs" dxfId="132" priority="8" operator="equal">
      <formula>0</formula>
    </cfRule>
  </conditionalFormatting>
  <conditionalFormatting sqref="C35:G39">
    <cfRule type="cellIs" dxfId="131" priority="7" operator="equal">
      <formula>0</formula>
    </cfRule>
  </conditionalFormatting>
  <conditionalFormatting sqref="E93:J103">
    <cfRule type="cellIs" dxfId="130" priority="9" operator="equal">
      <formula>0</formula>
    </cfRule>
  </conditionalFormatting>
  <conditionalFormatting sqref="I50:K50">
    <cfRule type="cellIs" dxfId="129" priority="1" operator="equal">
      <formula>0</formula>
    </cfRule>
  </conditionalFormatting>
  <conditionalFormatting sqref="J62:M62">
    <cfRule type="cellIs" dxfId="128" priority="3"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BCD8F-CD6E-478D-BBA2-80FA787D7F6F}">
  <sheetPr>
    <tabColor theme="4" tint="0.59999389629810485"/>
  </sheetPr>
  <dimension ref="A1:BG201"/>
  <sheetViews>
    <sheetView showGridLines="0" topLeftCell="A143" zoomScale="85" zoomScaleNormal="85" workbookViewId="0"/>
  </sheetViews>
  <sheetFormatPr baseColWidth="10" defaultColWidth="10.07421875" defaultRowHeight="11.5" x14ac:dyDescent="0.5"/>
  <cols>
    <col min="1" max="1" width="28" style="3" customWidth="1"/>
    <col min="2" max="2" width="15.07421875" style="3" customWidth="1"/>
    <col min="3" max="3" width="10.53515625" style="3" customWidth="1"/>
    <col min="4" max="4" width="21.3046875" style="3" customWidth="1"/>
    <col min="5" max="5" width="15.4609375" style="3" customWidth="1"/>
    <col min="6" max="7" width="11.84375" style="3" customWidth="1"/>
    <col min="8" max="8" width="3.69140625" style="3" bestFit="1" customWidth="1"/>
    <col min="9" max="9" width="17.4609375" style="3" customWidth="1"/>
    <col min="10" max="10" width="12.07421875" style="3" customWidth="1"/>
    <col min="11" max="11" width="12.3046875" style="3" customWidth="1"/>
    <col min="12" max="12" width="12.53515625" style="3" customWidth="1"/>
    <col min="13" max="13" width="10.84375" style="3" customWidth="1"/>
    <col min="14" max="14" width="4.84375" style="3" bestFit="1" customWidth="1"/>
    <col min="15" max="15" width="7.07421875" style="3" bestFit="1" customWidth="1"/>
    <col min="16" max="21" width="4.84375" style="3" bestFit="1" customWidth="1"/>
    <col min="22" max="22" width="6" style="3" bestFit="1" customWidth="1"/>
    <col min="23" max="29" width="4.84375" style="3" bestFit="1" customWidth="1"/>
    <col min="30" max="30" width="6" style="3" bestFit="1" customWidth="1"/>
    <col min="31" max="36" width="4.84375" style="3" bestFit="1" customWidth="1"/>
    <col min="37" max="37" width="6" style="3" bestFit="1" customWidth="1"/>
    <col min="38" max="41" width="4.84375" style="3" bestFit="1" customWidth="1"/>
    <col min="42" max="42" width="6" style="3" bestFit="1" customWidth="1"/>
    <col min="43" max="51" width="4.84375" style="3" bestFit="1" customWidth="1"/>
    <col min="52" max="52" width="6" style="3" bestFit="1" customWidth="1"/>
    <col min="53" max="58" width="4.84375" style="3" bestFit="1" customWidth="1"/>
    <col min="59" max="59" width="13.23046875" style="3" bestFit="1" customWidth="1"/>
    <col min="60" max="16384" width="10.07421875" style="3"/>
  </cols>
  <sheetData>
    <row r="1" spans="1:10" ht="25" x14ac:dyDescent="0.5">
      <c r="A1" s="59" t="s">
        <v>47</v>
      </c>
      <c r="B1" s="2"/>
    </row>
    <row r="2" spans="1:10" ht="12.65" customHeight="1" x14ac:dyDescent="0.5"/>
    <row r="3" spans="1:10" s="58" customFormat="1" ht="14" x14ac:dyDescent="0.5">
      <c r="A3" s="58" t="s">
        <v>1</v>
      </c>
    </row>
    <row r="4" spans="1:10" ht="25.4" customHeight="1" x14ac:dyDescent="0.5">
      <c r="A4" s="4" t="s">
        <v>2</v>
      </c>
      <c r="B4" s="60">
        <v>26</v>
      </c>
      <c r="C4" s="5"/>
      <c r="D4" s="53"/>
      <c r="E4" s="57" t="s">
        <v>3</v>
      </c>
      <c r="F4" s="57" t="s">
        <v>4</v>
      </c>
      <c r="G4" s="57" t="s">
        <v>5</v>
      </c>
    </row>
    <row r="5" spans="1:10" ht="23" x14ac:dyDescent="0.5">
      <c r="A5" s="6" t="s">
        <v>6</v>
      </c>
      <c r="B5" s="16">
        <v>1</v>
      </c>
      <c r="C5" s="5"/>
      <c r="D5" s="54" t="s">
        <v>7</v>
      </c>
      <c r="E5" s="55">
        <v>25</v>
      </c>
      <c r="F5" s="55">
        <v>21</v>
      </c>
      <c r="G5" s="55">
        <v>21</v>
      </c>
    </row>
    <row r="6" spans="1:10" ht="23" x14ac:dyDescent="0.5">
      <c r="A6" s="6"/>
      <c r="B6" s="16"/>
      <c r="C6" s="7"/>
      <c r="D6" s="54" t="s">
        <v>8</v>
      </c>
      <c r="E6" s="55">
        <v>1</v>
      </c>
      <c r="F6" s="55">
        <v>0</v>
      </c>
      <c r="G6" s="55">
        <v>0</v>
      </c>
    </row>
    <row r="7" spans="1:10" ht="25.75" customHeight="1" x14ac:dyDescent="0.5">
      <c r="A7" s="4" t="s">
        <v>9</v>
      </c>
      <c r="B7" s="60">
        <v>21</v>
      </c>
      <c r="C7" s="5"/>
      <c r="D7" s="54" t="s">
        <v>10</v>
      </c>
      <c r="E7" s="55">
        <v>0</v>
      </c>
      <c r="F7" s="55">
        <v>0</v>
      </c>
      <c r="G7" s="55">
        <v>3</v>
      </c>
    </row>
    <row r="8" spans="1:10" ht="12.65" customHeight="1" x14ac:dyDescent="0.5">
      <c r="A8" s="6" t="s">
        <v>6</v>
      </c>
      <c r="B8" s="16">
        <v>0</v>
      </c>
      <c r="C8" s="5"/>
      <c r="D8" s="8" t="s">
        <v>11</v>
      </c>
      <c r="E8" s="56">
        <f>SUM(E5:E7)</f>
        <v>26</v>
      </c>
      <c r="F8" s="56">
        <f t="shared" ref="F8:G8" si="0">SUM(F5:F7)</f>
        <v>21</v>
      </c>
      <c r="G8" s="56">
        <f t="shared" si="0"/>
        <v>24</v>
      </c>
    </row>
    <row r="9" spans="1:10" ht="12.65" customHeight="1" x14ac:dyDescent="0.5">
      <c r="A9" s="6"/>
      <c r="B9" s="16"/>
      <c r="C9" s="5"/>
    </row>
    <row r="10" spans="1:10" ht="12.65" customHeight="1" x14ac:dyDescent="0.5">
      <c r="A10" s="52" t="s">
        <v>12</v>
      </c>
      <c r="B10" s="61">
        <v>3</v>
      </c>
      <c r="C10" s="5"/>
    </row>
    <row r="11" spans="1:10" ht="12.65" customHeight="1" x14ac:dyDescent="0.5">
      <c r="A11" s="8" t="s">
        <v>13</v>
      </c>
      <c r="B11" s="62">
        <f>SUM(B7,B10)</f>
        <v>24</v>
      </c>
    </row>
    <row r="12" spans="1:10" ht="12.65" customHeight="1" x14ac:dyDescent="0.5"/>
    <row r="13" spans="1:10" s="58" customFormat="1" ht="14" x14ac:dyDescent="0.5">
      <c r="A13" s="58" t="s">
        <v>14</v>
      </c>
    </row>
    <row r="14" spans="1:10" ht="12.65" customHeight="1" x14ac:dyDescent="0.5">
      <c r="A14" s="11" t="s">
        <v>15</v>
      </c>
      <c r="B14" s="12">
        <f>SUM(B15:B19)</f>
        <v>0</v>
      </c>
      <c r="D14" s="13" t="s">
        <v>16</v>
      </c>
      <c r="E14" s="16">
        <f>SUM(B15,B21,B27)</f>
        <v>21</v>
      </c>
      <c r="F14" s="15">
        <f>E14/$E$19</f>
        <v>0.875</v>
      </c>
      <c r="H14" s="128" t="s">
        <v>17</v>
      </c>
      <c r="I14" s="11" t="s">
        <v>15</v>
      </c>
      <c r="J14" s="12">
        <f>SUM(J15:J19)</f>
        <v>0</v>
      </c>
    </row>
    <row r="15" spans="1:10" ht="12.65" customHeight="1" x14ac:dyDescent="0.5">
      <c r="A15" s="14" t="s">
        <v>16</v>
      </c>
      <c r="B15" s="16">
        <v>0</v>
      </c>
      <c r="D15" s="13" t="s">
        <v>18</v>
      </c>
      <c r="E15" s="16">
        <f t="shared" ref="E15:E18" si="1">SUM(B16,B22,B28)</f>
        <v>3</v>
      </c>
      <c r="F15" s="15">
        <f t="shared" ref="F15:F18" si="2">E15/$E$19</f>
        <v>0.125</v>
      </c>
      <c r="H15" s="128"/>
      <c r="I15" s="14" t="s">
        <v>16</v>
      </c>
      <c r="J15" s="16">
        <v>0</v>
      </c>
    </row>
    <row r="16" spans="1:10" ht="12.65" customHeight="1" x14ac:dyDescent="0.5">
      <c r="A16" s="14" t="s">
        <v>18</v>
      </c>
      <c r="B16" s="16">
        <v>0</v>
      </c>
      <c r="D16" s="13" t="s">
        <v>19</v>
      </c>
      <c r="E16" s="16">
        <f t="shared" si="1"/>
        <v>0</v>
      </c>
      <c r="F16" s="15">
        <f t="shared" si="2"/>
        <v>0</v>
      </c>
      <c r="H16" s="128"/>
      <c r="I16" s="14" t="s">
        <v>18</v>
      </c>
      <c r="J16" s="16">
        <v>0</v>
      </c>
    </row>
    <row r="17" spans="1:10" ht="12.65" customHeight="1" x14ac:dyDescent="0.5">
      <c r="A17" s="14" t="s">
        <v>19</v>
      </c>
      <c r="B17" s="16">
        <v>0</v>
      </c>
      <c r="D17" s="13" t="s">
        <v>20</v>
      </c>
      <c r="E17" s="16">
        <f t="shared" si="1"/>
        <v>0</v>
      </c>
      <c r="F17" s="15">
        <f t="shared" si="2"/>
        <v>0</v>
      </c>
      <c r="H17" s="128"/>
      <c r="I17" s="14" t="s">
        <v>19</v>
      </c>
      <c r="J17" s="16">
        <v>0</v>
      </c>
    </row>
    <row r="18" spans="1:10" ht="12.65" customHeight="1" x14ac:dyDescent="0.5">
      <c r="A18" s="14" t="s">
        <v>20</v>
      </c>
      <c r="B18" s="16">
        <v>0</v>
      </c>
      <c r="D18" s="13" t="s">
        <v>21</v>
      </c>
      <c r="E18" s="16">
        <f t="shared" si="1"/>
        <v>0</v>
      </c>
      <c r="F18" s="15">
        <f t="shared" si="2"/>
        <v>0</v>
      </c>
      <c r="H18" s="128"/>
      <c r="I18" s="14" t="s">
        <v>20</v>
      </c>
      <c r="J18" s="16">
        <v>0</v>
      </c>
    </row>
    <row r="19" spans="1:10" ht="12.65" customHeight="1" x14ac:dyDescent="0.5">
      <c r="A19" s="14" t="s">
        <v>21</v>
      </c>
      <c r="B19" s="16">
        <v>0</v>
      </c>
      <c r="D19" s="8" t="s">
        <v>22</v>
      </c>
      <c r="E19" s="62">
        <f>SUM(E14:E18)</f>
        <v>24</v>
      </c>
      <c r="F19" s="63"/>
      <c r="H19" s="128"/>
      <c r="I19" s="14" t="s">
        <v>21</v>
      </c>
      <c r="J19" s="16">
        <v>0</v>
      </c>
    </row>
    <row r="20" spans="1:10" ht="12.65" customHeight="1" x14ac:dyDescent="0.5">
      <c r="A20" s="11" t="s">
        <v>23</v>
      </c>
      <c r="B20" s="12">
        <f>SUM(B21:B25)</f>
        <v>17</v>
      </c>
      <c r="D20" s="10"/>
      <c r="E20" s="63"/>
      <c r="F20" s="63"/>
      <c r="H20" s="128"/>
      <c r="I20" s="11" t="s">
        <v>23</v>
      </c>
      <c r="J20" s="12">
        <f>SUM(J21:J25)</f>
        <v>0</v>
      </c>
    </row>
    <row r="21" spans="1:10" ht="12.65" customHeight="1" x14ac:dyDescent="0.5">
      <c r="A21" s="14" t="s">
        <v>16</v>
      </c>
      <c r="B21" s="16">
        <v>15</v>
      </c>
      <c r="D21" s="10"/>
      <c r="E21" s="63"/>
      <c r="F21" s="63"/>
      <c r="H21" s="128"/>
      <c r="I21" s="14" t="s">
        <v>16</v>
      </c>
      <c r="J21" s="16">
        <v>0</v>
      </c>
    </row>
    <row r="22" spans="1:10" ht="12.65" customHeight="1" x14ac:dyDescent="0.5">
      <c r="A22" s="14" t="s">
        <v>18</v>
      </c>
      <c r="B22" s="16">
        <v>2</v>
      </c>
      <c r="D22" s="13" t="s">
        <v>15</v>
      </c>
      <c r="E22" s="16">
        <f>B14</f>
        <v>0</v>
      </c>
      <c r="F22" s="15">
        <f>E22/$E$25</f>
        <v>0</v>
      </c>
      <c r="H22" s="128"/>
      <c r="I22" s="14" t="s">
        <v>18</v>
      </c>
      <c r="J22" s="16">
        <v>0</v>
      </c>
    </row>
    <row r="23" spans="1:10" ht="12.65" customHeight="1" x14ac:dyDescent="0.5">
      <c r="A23" s="14" t="s">
        <v>19</v>
      </c>
      <c r="B23" s="16">
        <v>0</v>
      </c>
      <c r="D23" s="13" t="s">
        <v>23</v>
      </c>
      <c r="E23" s="16">
        <f>B20</f>
        <v>17</v>
      </c>
      <c r="F23" s="15">
        <v>0.5957446808510638</v>
      </c>
      <c r="H23" s="128"/>
      <c r="I23" s="14" t="s">
        <v>19</v>
      </c>
      <c r="J23" s="16">
        <v>0</v>
      </c>
    </row>
    <row r="24" spans="1:10" ht="12.65" customHeight="1" x14ac:dyDescent="0.5">
      <c r="A24" s="14" t="s">
        <v>20</v>
      </c>
      <c r="B24" s="16">
        <v>0</v>
      </c>
      <c r="D24" s="13" t="s">
        <v>24</v>
      </c>
      <c r="E24" s="16">
        <f>B26</f>
        <v>7</v>
      </c>
      <c r="F24" s="15">
        <v>0.38297872340425532</v>
      </c>
      <c r="H24" s="128"/>
      <c r="I24" s="14" t="s">
        <v>20</v>
      </c>
      <c r="J24" s="16">
        <v>0</v>
      </c>
    </row>
    <row r="25" spans="1:10" ht="12.65" customHeight="1" x14ac:dyDescent="0.5">
      <c r="A25" s="14" t="s">
        <v>21</v>
      </c>
      <c r="B25" s="16">
        <v>0</v>
      </c>
      <c r="D25" s="8" t="s">
        <v>22</v>
      </c>
      <c r="E25" s="62">
        <f>SUM(E22:E24)</f>
        <v>24</v>
      </c>
      <c r="F25" s="63"/>
      <c r="H25" s="128"/>
      <c r="I25" s="14" t="s">
        <v>21</v>
      </c>
      <c r="J25" s="16">
        <v>0</v>
      </c>
    </row>
    <row r="26" spans="1:10" ht="12.65" customHeight="1" x14ac:dyDescent="0.5">
      <c r="A26" s="11" t="s">
        <v>24</v>
      </c>
      <c r="B26" s="12">
        <f>SUM(B27:B31)</f>
        <v>7</v>
      </c>
      <c r="F26" s="63"/>
      <c r="H26" s="128"/>
      <c r="I26" s="11" t="s">
        <v>24</v>
      </c>
      <c r="J26" s="12">
        <f>SUM(J27:J31)</f>
        <v>0</v>
      </c>
    </row>
    <row r="27" spans="1:10" ht="12.65" customHeight="1" x14ac:dyDescent="0.5">
      <c r="A27" s="14" t="s">
        <v>16</v>
      </c>
      <c r="B27" s="16">
        <v>6</v>
      </c>
      <c r="D27" s="10"/>
      <c r="E27" s="18"/>
      <c r="H27" s="128"/>
      <c r="I27" s="14" t="s">
        <v>16</v>
      </c>
      <c r="J27" s="16">
        <v>0</v>
      </c>
    </row>
    <row r="28" spans="1:10" ht="12.65" customHeight="1" x14ac:dyDescent="0.5">
      <c r="A28" s="14" t="s">
        <v>18</v>
      </c>
      <c r="B28" s="16">
        <v>1</v>
      </c>
      <c r="H28" s="128"/>
      <c r="I28" s="14" t="s">
        <v>18</v>
      </c>
      <c r="J28" s="16">
        <v>0</v>
      </c>
    </row>
    <row r="29" spans="1:10" ht="12.65" customHeight="1" x14ac:dyDescent="0.5">
      <c r="A29" s="14" t="s">
        <v>19</v>
      </c>
      <c r="B29" s="16">
        <v>0</v>
      </c>
      <c r="H29" s="128"/>
      <c r="I29" s="14" t="s">
        <v>19</v>
      </c>
      <c r="J29" s="16">
        <v>0</v>
      </c>
    </row>
    <row r="30" spans="1:10" ht="12.65" customHeight="1" x14ac:dyDescent="0.5">
      <c r="A30" s="14" t="s">
        <v>20</v>
      </c>
      <c r="B30" s="16">
        <v>0</v>
      </c>
      <c r="H30" s="128"/>
      <c r="I30" s="14" t="s">
        <v>20</v>
      </c>
      <c r="J30" s="16">
        <v>0</v>
      </c>
    </row>
    <row r="31" spans="1:10" ht="12.65" customHeight="1" x14ac:dyDescent="0.5">
      <c r="A31" s="14" t="s">
        <v>21</v>
      </c>
      <c r="B31" s="16">
        <v>0</v>
      </c>
      <c r="H31" s="128"/>
      <c r="I31" s="14" t="s">
        <v>21</v>
      </c>
      <c r="J31" s="16">
        <v>0</v>
      </c>
    </row>
    <row r="32" spans="1:10" ht="12.65" customHeight="1" x14ac:dyDescent="0.5">
      <c r="A32" s="8" t="s">
        <v>11</v>
      </c>
      <c r="B32" s="62">
        <f>SUM(B14,B20,B26)</f>
        <v>24</v>
      </c>
      <c r="I32" s="8" t="s">
        <v>11</v>
      </c>
      <c r="J32" s="62">
        <f>SUM(J26,J20,J14)</f>
        <v>0</v>
      </c>
    </row>
    <row r="34" spans="1:13" ht="14" x14ac:dyDescent="0.3">
      <c r="B34" s="19"/>
      <c r="C34" s="20" t="s">
        <v>25</v>
      </c>
      <c r="D34" s="20" t="s">
        <v>26</v>
      </c>
      <c r="E34" s="20" t="s">
        <v>19</v>
      </c>
      <c r="F34" s="20" t="s">
        <v>20</v>
      </c>
      <c r="G34" s="20" t="s">
        <v>21</v>
      </c>
      <c r="H34" s="62" t="s">
        <v>11</v>
      </c>
    </row>
    <row r="35" spans="1:13" x14ac:dyDescent="0.5">
      <c r="B35" s="21" t="s">
        <v>27</v>
      </c>
      <c r="C35" s="16">
        <v>2</v>
      </c>
      <c r="D35" s="16">
        <v>1</v>
      </c>
      <c r="E35" s="16">
        <v>0</v>
      </c>
      <c r="F35" s="16">
        <v>0</v>
      </c>
      <c r="G35" s="16">
        <v>0</v>
      </c>
      <c r="H35" s="62">
        <f>SUM(C35:G35)</f>
        <v>3</v>
      </c>
    </row>
    <row r="36" spans="1:13" ht="12.65" customHeight="1" x14ac:dyDescent="0.5">
      <c r="B36" s="21" t="s">
        <v>28</v>
      </c>
      <c r="C36" s="16">
        <v>5</v>
      </c>
      <c r="D36" s="16">
        <v>1</v>
      </c>
      <c r="E36" s="16">
        <v>0</v>
      </c>
      <c r="F36" s="16">
        <v>0</v>
      </c>
      <c r="G36" s="16">
        <v>0</v>
      </c>
      <c r="H36" s="62">
        <f t="shared" ref="H36:H37" si="3">SUM(C36:G36)</f>
        <v>6</v>
      </c>
    </row>
    <row r="37" spans="1:13" ht="12.65" customHeight="1" x14ac:dyDescent="0.5">
      <c r="B37" s="21" t="s">
        <v>29</v>
      </c>
      <c r="C37" s="16">
        <v>10</v>
      </c>
      <c r="D37" s="16">
        <v>1</v>
      </c>
      <c r="E37" s="16">
        <v>0</v>
      </c>
      <c r="F37" s="16">
        <v>0</v>
      </c>
      <c r="G37" s="16">
        <v>0</v>
      </c>
      <c r="H37" s="62">
        <f t="shared" si="3"/>
        <v>11</v>
      </c>
    </row>
    <row r="38" spans="1:13" ht="12.65" customHeight="1" x14ac:dyDescent="0.5">
      <c r="B38" s="21" t="s">
        <v>30</v>
      </c>
      <c r="C38" s="16">
        <v>4</v>
      </c>
      <c r="D38" s="16">
        <v>0</v>
      </c>
      <c r="E38" s="16">
        <v>0</v>
      </c>
      <c r="F38" s="16">
        <v>0</v>
      </c>
      <c r="G38" s="16">
        <v>0</v>
      </c>
      <c r="H38" s="62">
        <f>SUM(C38:G38)</f>
        <v>4</v>
      </c>
    </row>
    <row r="39" spans="1:13" ht="12.65" customHeight="1" x14ac:dyDescent="0.5">
      <c r="B39" s="21">
        <v>2023</v>
      </c>
      <c r="C39" s="16">
        <v>0</v>
      </c>
      <c r="D39" s="16">
        <v>0</v>
      </c>
      <c r="E39" s="16">
        <v>0</v>
      </c>
      <c r="F39" s="16">
        <v>0</v>
      </c>
      <c r="G39" s="16">
        <v>0</v>
      </c>
      <c r="H39" s="62">
        <f>SUM(C39:G39)</f>
        <v>0</v>
      </c>
    </row>
    <row r="40" spans="1:13" ht="12.65" customHeight="1" x14ac:dyDescent="0.3">
      <c r="B40" s="56" t="s">
        <v>11</v>
      </c>
      <c r="C40" s="62">
        <f>SUM(C35:C39)</f>
        <v>21</v>
      </c>
      <c r="D40" s="62">
        <f t="shared" ref="D40:G40" si="4">SUM(D35:D39)</f>
        <v>3</v>
      </c>
      <c r="E40" s="62">
        <f t="shared" si="4"/>
        <v>0</v>
      </c>
      <c r="F40" s="62">
        <f t="shared" si="4"/>
        <v>0</v>
      </c>
      <c r="G40" s="62">
        <f t="shared" si="4"/>
        <v>0</v>
      </c>
      <c r="H40" s="19"/>
    </row>
    <row r="41" spans="1:13" ht="12.65" customHeight="1" x14ac:dyDescent="0.5"/>
    <row r="42" spans="1:13" s="80" customFormat="1" ht="15.5" x14ac:dyDescent="0.5">
      <c r="A42" s="80" t="s">
        <v>31</v>
      </c>
    </row>
    <row r="43" spans="1:13" s="58" customFormat="1" ht="14" x14ac:dyDescent="0.5">
      <c r="A43" s="58" t="s">
        <v>32</v>
      </c>
    </row>
    <row r="44" spans="1:13" ht="12.65" customHeight="1" x14ac:dyDescent="0.5">
      <c r="A44" s="13" t="s">
        <v>25</v>
      </c>
      <c r="B44" s="22">
        <v>315369</v>
      </c>
      <c r="C44" s="23"/>
      <c r="I44" s="13" t="s">
        <v>33</v>
      </c>
      <c r="J44" s="22">
        <f>SUM(E54,E61,E68,E75,E82)</f>
        <v>11725</v>
      </c>
      <c r="K44" s="24">
        <f>J44/1000</f>
        <v>11.725</v>
      </c>
      <c r="L44" s="25">
        <f>J44/$J$50</f>
        <v>3.0176684811283119E-2</v>
      </c>
      <c r="M44" s="23"/>
    </row>
    <row r="45" spans="1:13" ht="12.65" customHeight="1" x14ac:dyDescent="0.5">
      <c r="A45" s="13" t="s">
        <v>26</v>
      </c>
      <c r="B45" s="22">
        <v>73176</v>
      </c>
      <c r="C45" s="23"/>
      <c r="I45" s="13" t="s">
        <v>34</v>
      </c>
      <c r="J45" s="22">
        <f>SUM(E55,E62,E69,E76,E83)</f>
        <v>2197</v>
      </c>
      <c r="K45" s="24">
        <f t="shared" ref="K45:K49" si="5">J45/1000</f>
        <v>2.1970000000000001</v>
      </c>
      <c r="L45" s="25">
        <f t="shared" ref="L45:L49" si="6">J45/$J$50</f>
        <v>5.6544287019521548E-3</v>
      </c>
      <c r="M45" s="23"/>
    </row>
    <row r="46" spans="1:13" ht="12.65" customHeight="1" x14ac:dyDescent="0.5">
      <c r="A46" s="13" t="s">
        <v>19</v>
      </c>
      <c r="B46" s="22">
        <v>0</v>
      </c>
      <c r="C46" s="23"/>
      <c r="I46" s="13" t="s">
        <v>36</v>
      </c>
      <c r="J46" s="22">
        <f t="shared" ref="J46:J49" si="7">SUM(E56,E63,E70,E77,E84)</f>
        <v>130159</v>
      </c>
      <c r="K46" s="24">
        <f t="shared" si="5"/>
        <v>130.15899999999999</v>
      </c>
      <c r="L46" s="25">
        <f t="shared" si="6"/>
        <v>0.3349907990065501</v>
      </c>
      <c r="M46" s="23"/>
    </row>
    <row r="47" spans="1:13" ht="12.65" customHeight="1" x14ac:dyDescent="0.5">
      <c r="A47" s="13" t="s">
        <v>37</v>
      </c>
      <c r="B47" s="22">
        <v>0</v>
      </c>
      <c r="C47" s="23"/>
      <c r="I47" s="13" t="s">
        <v>38</v>
      </c>
      <c r="J47" s="22">
        <f t="shared" si="7"/>
        <v>224368</v>
      </c>
      <c r="K47" s="24">
        <f t="shared" si="5"/>
        <v>224.36799999999999</v>
      </c>
      <c r="L47" s="25">
        <f t="shared" si="6"/>
        <v>0.57745692262157533</v>
      </c>
      <c r="M47" s="23"/>
    </row>
    <row r="48" spans="1:13" ht="12.65" customHeight="1" x14ac:dyDescent="0.5">
      <c r="A48" s="13" t="s">
        <v>39</v>
      </c>
      <c r="B48" s="22">
        <v>0</v>
      </c>
      <c r="C48" s="23"/>
      <c r="I48" s="13" t="s">
        <v>40</v>
      </c>
      <c r="J48" s="22">
        <f t="shared" si="7"/>
        <v>20096</v>
      </c>
      <c r="K48" s="24">
        <f t="shared" si="5"/>
        <v>20.096</v>
      </c>
      <c r="L48" s="25">
        <f t="shared" si="6"/>
        <v>5.1721164858639285E-2</v>
      </c>
      <c r="M48" s="23"/>
    </row>
    <row r="49" spans="1:13" ht="12.65" customHeight="1" x14ac:dyDescent="0.5">
      <c r="A49" s="9" t="s">
        <v>22</v>
      </c>
      <c r="B49" s="70">
        <f>SUM(B44:B48)</f>
        <v>388545</v>
      </c>
      <c r="I49" s="13" t="s">
        <v>41</v>
      </c>
      <c r="J49" s="22">
        <f t="shared" si="7"/>
        <v>0</v>
      </c>
      <c r="K49" s="24">
        <f t="shared" si="5"/>
        <v>0</v>
      </c>
      <c r="L49" s="25">
        <f t="shared" si="6"/>
        <v>0</v>
      </c>
      <c r="M49" s="23" t="s">
        <v>35</v>
      </c>
    </row>
    <row r="50" spans="1:13" ht="12.65" customHeight="1" x14ac:dyDescent="0.5">
      <c r="A50" s="10"/>
      <c r="B50" s="27"/>
      <c r="I50" s="65" t="s">
        <v>22</v>
      </c>
      <c r="J50" s="64">
        <f>SUM(J44:J49)</f>
        <v>388545</v>
      </c>
      <c r="K50" s="67">
        <f t="shared" ref="K50:L50" si="8">SUM(K44:K49)</f>
        <v>388.54499999999996</v>
      </c>
      <c r="L50" s="66">
        <f t="shared" si="8"/>
        <v>1</v>
      </c>
    </row>
    <row r="51" spans="1:13" ht="12.65" customHeight="1" x14ac:dyDescent="0.5"/>
    <row r="52" spans="1:13" ht="12.65" customHeight="1" x14ac:dyDescent="0.5">
      <c r="B52" s="28">
        <v>2020</v>
      </c>
      <c r="C52" s="28">
        <v>2021</v>
      </c>
      <c r="D52" s="28">
        <v>2022</v>
      </c>
      <c r="E52" s="28">
        <v>2023</v>
      </c>
      <c r="F52" s="75" t="s">
        <v>75</v>
      </c>
    </row>
    <row r="53" spans="1:13" ht="12.65" customHeight="1" x14ac:dyDescent="0.5">
      <c r="A53" s="72" t="s">
        <v>25</v>
      </c>
      <c r="B53" s="73">
        <f>SUM(B54:B59)</f>
        <v>200560</v>
      </c>
      <c r="C53" s="73">
        <f t="shared" ref="C53:E53" si="9">SUM(C54:C59)</f>
        <v>250361</v>
      </c>
      <c r="D53" s="73">
        <f t="shared" si="9"/>
        <v>314980</v>
      </c>
      <c r="E53" s="73">
        <f t="shared" si="9"/>
        <v>315369</v>
      </c>
      <c r="F53" s="74">
        <f>E53/$E$88</f>
        <v>0.81166660232405508</v>
      </c>
    </row>
    <row r="54" spans="1:13" ht="12.65" customHeight="1" x14ac:dyDescent="0.5">
      <c r="A54" s="14" t="s">
        <v>33</v>
      </c>
      <c r="B54" s="32">
        <v>91</v>
      </c>
      <c r="C54" s="32">
        <v>8883</v>
      </c>
      <c r="D54" s="32">
        <v>11316</v>
      </c>
      <c r="E54" s="22">
        <v>11725</v>
      </c>
      <c r="F54" s="76">
        <f>IFERROR(E54/$E$53,0)</f>
        <v>3.7178670065859357E-2</v>
      </c>
      <c r="I54" s="68" t="s">
        <v>42</v>
      </c>
      <c r="J54" s="69" t="str">
        <f>IFERROR((J62-I62)/I62,"-")</f>
        <v>-</v>
      </c>
      <c r="K54" s="69">
        <f t="shared" ref="K54:M54" si="10">IFERROR((K62-J62)/J62,"-")</f>
        <v>0.20295072225269703</v>
      </c>
      <c r="L54" s="69">
        <f t="shared" si="10"/>
        <v>0.21776882665323999</v>
      </c>
      <c r="M54" s="69">
        <f t="shared" si="10"/>
        <v>1.0367746867832681E-2</v>
      </c>
    </row>
    <row r="55" spans="1:13" ht="12.65" customHeight="1" x14ac:dyDescent="0.5">
      <c r="A55" s="14" t="s">
        <v>34</v>
      </c>
      <c r="B55" s="32">
        <v>19</v>
      </c>
      <c r="C55" s="32">
        <v>40</v>
      </c>
      <c r="D55" s="32">
        <v>2197</v>
      </c>
      <c r="E55" s="22">
        <v>2197</v>
      </c>
      <c r="F55" s="76">
        <f t="shared" ref="F55:F59" si="11">IFERROR(E55/$E$53,0)</f>
        <v>6.9664424848352247E-3</v>
      </c>
      <c r="J55" s="28">
        <v>2020</v>
      </c>
      <c r="K55" s="28">
        <v>2021</v>
      </c>
      <c r="L55" s="28">
        <v>2022</v>
      </c>
      <c r="M55" s="28">
        <v>2023</v>
      </c>
    </row>
    <row r="56" spans="1:13" ht="12.65" customHeight="1" x14ac:dyDescent="0.5">
      <c r="A56" s="14" t="s">
        <v>36</v>
      </c>
      <c r="B56" s="32">
        <v>44394</v>
      </c>
      <c r="C56" s="32">
        <v>67058</v>
      </c>
      <c r="D56" s="32">
        <v>94481</v>
      </c>
      <c r="E56" s="22">
        <v>93173</v>
      </c>
      <c r="F56" s="76">
        <f t="shared" si="11"/>
        <v>0.29544121330885409</v>
      </c>
      <c r="I56" s="14" t="s">
        <v>33</v>
      </c>
      <c r="J56" s="33">
        <f>SUM(B54,B61,B68,B75,B82)</f>
        <v>91</v>
      </c>
      <c r="K56" s="33">
        <f t="shared" ref="K56:M61" si="12">SUM(C54,C61,C68,C75,C82)</f>
        <v>8883</v>
      </c>
      <c r="L56" s="33">
        <f t="shared" si="12"/>
        <v>11316</v>
      </c>
      <c r="M56" s="33">
        <f t="shared" si="12"/>
        <v>11725</v>
      </c>
    </row>
    <row r="57" spans="1:13" ht="12.65" customHeight="1" x14ac:dyDescent="0.5">
      <c r="A57" s="14" t="s">
        <v>38</v>
      </c>
      <c r="B57" s="32">
        <v>140851</v>
      </c>
      <c r="C57" s="32">
        <v>160448</v>
      </c>
      <c r="D57" s="32">
        <v>185701</v>
      </c>
      <c r="E57" s="22">
        <v>188538</v>
      </c>
      <c r="F57" s="76">
        <f t="shared" si="11"/>
        <v>0.5978330146590185</v>
      </c>
      <c r="I57" s="14" t="s">
        <v>34</v>
      </c>
      <c r="J57" s="33">
        <f t="shared" ref="J57:J61" si="13">SUM(B55,B62,B69,B76,B83)</f>
        <v>331</v>
      </c>
      <c r="K57" s="33">
        <f t="shared" si="12"/>
        <v>40</v>
      </c>
      <c r="L57" s="33">
        <f t="shared" si="12"/>
        <v>2197</v>
      </c>
      <c r="M57" s="33">
        <f t="shared" si="12"/>
        <v>2197</v>
      </c>
    </row>
    <row r="58" spans="1:13" ht="12.65" customHeight="1" x14ac:dyDescent="0.5">
      <c r="A58" s="14" t="s">
        <v>40</v>
      </c>
      <c r="B58" s="32">
        <v>15205</v>
      </c>
      <c r="C58" s="32">
        <v>13932</v>
      </c>
      <c r="D58" s="32">
        <v>21285</v>
      </c>
      <c r="E58" s="22">
        <v>19736</v>
      </c>
      <c r="F58" s="76">
        <f t="shared" si="11"/>
        <v>6.2580659481432863E-2</v>
      </c>
      <c r="I58" s="14" t="s">
        <v>36</v>
      </c>
      <c r="J58" s="33">
        <f t="shared" si="13"/>
        <v>71917</v>
      </c>
      <c r="K58" s="33">
        <f t="shared" si="12"/>
        <v>99794</v>
      </c>
      <c r="L58" s="33">
        <f t="shared" si="12"/>
        <v>129420</v>
      </c>
      <c r="M58" s="33">
        <f t="shared" si="12"/>
        <v>130159</v>
      </c>
    </row>
    <row r="59" spans="1:13" ht="12.65" customHeight="1" x14ac:dyDescent="0.5">
      <c r="A59" s="14" t="s">
        <v>41</v>
      </c>
      <c r="B59" s="32">
        <v>0</v>
      </c>
      <c r="C59" s="32">
        <v>0</v>
      </c>
      <c r="D59" s="32">
        <v>0</v>
      </c>
      <c r="E59" s="22">
        <v>0</v>
      </c>
      <c r="F59" s="76">
        <f t="shared" si="11"/>
        <v>0</v>
      </c>
      <c r="I59" s="14" t="s">
        <v>38</v>
      </c>
      <c r="J59" s="33">
        <f t="shared" si="13"/>
        <v>173605</v>
      </c>
      <c r="K59" s="33">
        <f t="shared" si="12"/>
        <v>192780</v>
      </c>
      <c r="L59" s="33">
        <f t="shared" si="12"/>
        <v>219980</v>
      </c>
      <c r="M59" s="33">
        <f t="shared" si="12"/>
        <v>224368</v>
      </c>
    </row>
    <row r="60" spans="1:13" ht="12.65" customHeight="1" x14ac:dyDescent="0.5">
      <c r="A60" s="72" t="s">
        <v>26</v>
      </c>
      <c r="B60" s="73">
        <f>SUM(B61:B66)</f>
        <v>61952</v>
      </c>
      <c r="C60" s="73">
        <f t="shared" ref="C60:E60" si="14">SUM(C61:C66)</f>
        <v>65428</v>
      </c>
      <c r="D60" s="73">
        <f t="shared" si="14"/>
        <v>69578</v>
      </c>
      <c r="E60" s="73">
        <f t="shared" si="14"/>
        <v>73176</v>
      </c>
      <c r="F60" s="74">
        <f>E60/$E$88</f>
        <v>0.18833339767594487</v>
      </c>
      <c r="I60" s="14" t="s">
        <v>40</v>
      </c>
      <c r="J60" s="33">
        <f t="shared" si="13"/>
        <v>16568</v>
      </c>
      <c r="K60" s="33">
        <f t="shared" si="12"/>
        <v>14292</v>
      </c>
      <c r="L60" s="33">
        <f t="shared" si="12"/>
        <v>21645</v>
      </c>
      <c r="M60" s="33">
        <f t="shared" si="12"/>
        <v>20096</v>
      </c>
    </row>
    <row r="61" spans="1:13" ht="12.65" customHeight="1" x14ac:dyDescent="0.5">
      <c r="A61" s="14" t="s">
        <v>33</v>
      </c>
      <c r="B61" s="32">
        <v>0</v>
      </c>
      <c r="C61" s="32">
        <v>0</v>
      </c>
      <c r="D61" s="32">
        <v>0</v>
      </c>
      <c r="E61" s="22">
        <v>0</v>
      </c>
      <c r="F61" s="76">
        <f>IFERROR(E61/$E$60,0)</f>
        <v>0</v>
      </c>
      <c r="I61" s="14" t="s">
        <v>41</v>
      </c>
      <c r="J61" s="33">
        <f t="shared" si="13"/>
        <v>0</v>
      </c>
      <c r="K61" s="33">
        <f t="shared" si="12"/>
        <v>0</v>
      </c>
      <c r="L61" s="33">
        <f t="shared" si="12"/>
        <v>0</v>
      </c>
      <c r="M61" s="33">
        <f t="shared" si="12"/>
        <v>0</v>
      </c>
    </row>
    <row r="62" spans="1:13" ht="12.65" customHeight="1" x14ac:dyDescent="0.5">
      <c r="A62" s="14" t="s">
        <v>34</v>
      </c>
      <c r="B62" s="32">
        <v>312</v>
      </c>
      <c r="C62" s="32">
        <v>0</v>
      </c>
      <c r="D62" s="32">
        <v>0</v>
      </c>
      <c r="E62" s="22">
        <v>0</v>
      </c>
      <c r="F62" s="76">
        <f t="shared" ref="F62:F66" si="15">IFERROR(E62/$E$60,0)</f>
        <v>0</v>
      </c>
      <c r="J62" s="64">
        <f>SUM(J56:J61)</f>
        <v>262512</v>
      </c>
      <c r="K62" s="64">
        <f t="shared" ref="K62:M62" si="16">SUM(K56:K61)</f>
        <v>315789</v>
      </c>
      <c r="L62" s="64">
        <f t="shared" si="16"/>
        <v>384558</v>
      </c>
      <c r="M62" s="64">
        <f t="shared" si="16"/>
        <v>388545</v>
      </c>
    </row>
    <row r="63" spans="1:13" ht="12.65" customHeight="1" x14ac:dyDescent="0.5">
      <c r="A63" s="14" t="s">
        <v>36</v>
      </c>
      <c r="B63" s="32">
        <v>27523</v>
      </c>
      <c r="C63" s="32">
        <v>32736</v>
      </c>
      <c r="D63" s="32">
        <v>34939</v>
      </c>
      <c r="E63" s="22">
        <v>36986</v>
      </c>
      <c r="F63" s="76">
        <f t="shared" si="15"/>
        <v>0.50543894172952886</v>
      </c>
      <c r="J63" s="35"/>
      <c r="K63" s="35"/>
      <c r="L63" s="35"/>
      <c r="M63" s="35"/>
    </row>
    <row r="64" spans="1:13" ht="12.65" customHeight="1" x14ac:dyDescent="0.5">
      <c r="A64" s="14" t="s">
        <v>38</v>
      </c>
      <c r="B64" s="32">
        <v>32754</v>
      </c>
      <c r="C64" s="32">
        <v>32332</v>
      </c>
      <c r="D64" s="32">
        <v>34279</v>
      </c>
      <c r="E64" s="22">
        <v>35830</v>
      </c>
      <c r="F64" s="76">
        <f t="shared" si="15"/>
        <v>0.48964141248496773</v>
      </c>
    </row>
    <row r="65" spans="1:13" ht="12.65" customHeight="1" x14ac:dyDescent="0.5">
      <c r="A65" s="14" t="s">
        <v>40</v>
      </c>
      <c r="B65" s="32">
        <v>1363</v>
      </c>
      <c r="C65" s="32">
        <v>360</v>
      </c>
      <c r="D65" s="32">
        <v>360</v>
      </c>
      <c r="E65" s="22">
        <v>360</v>
      </c>
      <c r="F65" s="76">
        <f t="shared" si="15"/>
        <v>4.9196457855034438E-3</v>
      </c>
    </row>
    <row r="66" spans="1:13" ht="12.65" customHeight="1" x14ac:dyDescent="0.5">
      <c r="A66" s="14" t="s">
        <v>41</v>
      </c>
      <c r="B66" s="32">
        <v>0</v>
      </c>
      <c r="C66" s="32">
        <v>0</v>
      </c>
      <c r="D66" s="32">
        <v>0</v>
      </c>
      <c r="E66" s="22">
        <v>0</v>
      </c>
      <c r="F66" s="76">
        <f t="shared" si="15"/>
        <v>0</v>
      </c>
    </row>
    <row r="67" spans="1:13" ht="12.65" customHeight="1" x14ac:dyDescent="0.5">
      <c r="A67" s="72" t="s">
        <v>19</v>
      </c>
      <c r="B67" s="73">
        <f>SUM(B68:B73)</f>
        <v>0</v>
      </c>
      <c r="C67" s="73">
        <f t="shared" ref="C67:E67" si="17">SUM(C68:C73)</f>
        <v>0</v>
      </c>
      <c r="D67" s="73">
        <f t="shared" si="17"/>
        <v>0</v>
      </c>
      <c r="E67" s="73">
        <f t="shared" si="17"/>
        <v>0</v>
      </c>
      <c r="F67" s="74">
        <f>E67/$E$88</f>
        <v>0</v>
      </c>
    </row>
    <row r="68" spans="1:13" ht="12.65" customHeight="1" x14ac:dyDescent="0.5">
      <c r="A68" s="14" t="s">
        <v>33</v>
      </c>
      <c r="B68" s="32">
        <v>0</v>
      </c>
      <c r="C68" s="32">
        <v>0</v>
      </c>
      <c r="D68" s="32">
        <v>0</v>
      </c>
      <c r="E68" s="22">
        <v>0</v>
      </c>
      <c r="F68" s="76">
        <f>IFERROR(E68/$E$67,0)</f>
        <v>0</v>
      </c>
      <c r="J68" s="129" t="s">
        <v>44</v>
      </c>
      <c r="K68" s="129"/>
      <c r="L68" s="129"/>
      <c r="M68" s="129"/>
    </row>
    <row r="69" spans="1:13" ht="12.65" customHeight="1" x14ac:dyDescent="0.5">
      <c r="A69" s="14" t="s">
        <v>34</v>
      </c>
      <c r="B69" s="32">
        <v>0</v>
      </c>
      <c r="C69" s="32">
        <v>0</v>
      </c>
      <c r="D69" s="32">
        <v>0</v>
      </c>
      <c r="E69" s="22">
        <v>0</v>
      </c>
      <c r="F69" s="76">
        <f t="shared" ref="F69:F73" si="18">IFERROR(E69/$E$67,0)</f>
        <v>0</v>
      </c>
      <c r="J69" s="28">
        <v>2020</v>
      </c>
      <c r="K69" s="28">
        <v>2021</v>
      </c>
      <c r="L69" s="28">
        <v>2022</v>
      </c>
      <c r="M69" s="28">
        <v>2023</v>
      </c>
    </row>
    <row r="70" spans="1:13" ht="12.65" customHeight="1" x14ac:dyDescent="0.5">
      <c r="A70" s="14" t="s">
        <v>36</v>
      </c>
      <c r="B70" s="32">
        <v>0</v>
      </c>
      <c r="C70" s="32">
        <v>0</v>
      </c>
      <c r="D70" s="32">
        <v>0</v>
      </c>
      <c r="E70" s="22">
        <v>0</v>
      </c>
      <c r="F70" s="76">
        <f t="shared" si="18"/>
        <v>0</v>
      </c>
      <c r="I70" s="14" t="s">
        <v>33</v>
      </c>
      <c r="J70" s="33"/>
      <c r="K70" s="71">
        <f>IFERROR((K56-J56)/J56,"-")</f>
        <v>96.615384615384613</v>
      </c>
      <c r="L70" s="71">
        <f t="shared" ref="L70:M70" si="19">IFERROR((L56-K56)/K56,"-")</f>
        <v>0.2738939547450186</v>
      </c>
      <c r="M70" s="71">
        <f t="shared" si="19"/>
        <v>3.6143513609049133E-2</v>
      </c>
    </row>
    <row r="71" spans="1:13" ht="12.65" customHeight="1" x14ac:dyDescent="0.5">
      <c r="A71" s="14" t="s">
        <v>38</v>
      </c>
      <c r="B71" s="32">
        <v>0</v>
      </c>
      <c r="C71" s="32">
        <v>0</v>
      </c>
      <c r="D71" s="32">
        <v>0</v>
      </c>
      <c r="E71" s="22">
        <v>0</v>
      </c>
      <c r="F71" s="76">
        <f t="shared" si="18"/>
        <v>0</v>
      </c>
      <c r="I71" s="14" t="s">
        <v>34</v>
      </c>
      <c r="J71" s="33"/>
      <c r="K71" s="71">
        <f t="shared" ref="K71:M75" si="20">IFERROR((K57-J57)/J57,"-")</f>
        <v>-0.87915407854984895</v>
      </c>
      <c r="L71" s="71">
        <f t="shared" si="20"/>
        <v>53.924999999999997</v>
      </c>
      <c r="M71" s="71">
        <f t="shared" si="20"/>
        <v>0</v>
      </c>
    </row>
    <row r="72" spans="1:13" ht="12.65" customHeight="1" x14ac:dyDescent="0.5">
      <c r="A72" s="14" t="s">
        <v>40</v>
      </c>
      <c r="B72" s="32">
        <v>0</v>
      </c>
      <c r="C72" s="32">
        <v>0</v>
      </c>
      <c r="D72" s="32">
        <v>0</v>
      </c>
      <c r="E72" s="22">
        <v>0</v>
      </c>
      <c r="F72" s="76">
        <f t="shared" si="18"/>
        <v>0</v>
      </c>
      <c r="I72" s="14" t="s">
        <v>36</v>
      </c>
      <c r="J72" s="33"/>
      <c r="K72" s="71">
        <f t="shared" si="20"/>
        <v>0.38762740381272859</v>
      </c>
      <c r="L72" s="71">
        <f t="shared" si="20"/>
        <v>0.29687155540413251</v>
      </c>
      <c r="M72" s="71">
        <f t="shared" si="20"/>
        <v>5.710091176016072E-3</v>
      </c>
    </row>
    <row r="73" spans="1:13" ht="12.65" customHeight="1" x14ac:dyDescent="0.5">
      <c r="A73" s="14" t="s">
        <v>41</v>
      </c>
      <c r="B73" s="32">
        <v>0</v>
      </c>
      <c r="C73" s="32">
        <v>0</v>
      </c>
      <c r="D73" s="32">
        <v>0</v>
      </c>
      <c r="E73" s="22">
        <v>0</v>
      </c>
      <c r="F73" s="76">
        <f t="shared" si="18"/>
        <v>0</v>
      </c>
      <c r="I73" s="14" t="s">
        <v>38</v>
      </c>
      <c r="J73" s="33"/>
      <c r="K73" s="71">
        <f t="shared" si="20"/>
        <v>0.11045188790645431</v>
      </c>
      <c r="L73" s="71">
        <f t="shared" si="20"/>
        <v>0.14109347442680775</v>
      </c>
      <c r="M73" s="71">
        <f t="shared" si="20"/>
        <v>1.9947267933448497E-2</v>
      </c>
    </row>
    <row r="74" spans="1:13" ht="12.65" customHeight="1" x14ac:dyDescent="0.5">
      <c r="A74" s="72" t="s">
        <v>37</v>
      </c>
      <c r="B74" s="73">
        <f>SUM(B75:B80)</f>
        <v>0</v>
      </c>
      <c r="C74" s="73">
        <f t="shared" ref="C74:E74" si="21">SUM(C75:C80)</f>
        <v>0</v>
      </c>
      <c r="D74" s="73">
        <f t="shared" si="21"/>
        <v>0</v>
      </c>
      <c r="E74" s="73">
        <f t="shared" si="21"/>
        <v>0</v>
      </c>
      <c r="F74" s="74">
        <f>E74/$E$88</f>
        <v>0</v>
      </c>
      <c r="I74" s="14" t="s">
        <v>40</v>
      </c>
      <c r="J74" s="33"/>
      <c r="K74" s="71">
        <f t="shared" si="20"/>
        <v>-0.1373732496378561</v>
      </c>
      <c r="L74" s="71">
        <f t="shared" si="20"/>
        <v>0.51448362720403018</v>
      </c>
      <c r="M74" s="71">
        <f t="shared" si="20"/>
        <v>-7.1563871563871562E-2</v>
      </c>
    </row>
    <row r="75" spans="1:13" ht="12.65" customHeight="1" x14ac:dyDescent="0.5">
      <c r="A75" s="14" t="s">
        <v>33</v>
      </c>
      <c r="B75" s="32">
        <v>0</v>
      </c>
      <c r="C75" s="32">
        <v>0</v>
      </c>
      <c r="D75" s="32">
        <v>0</v>
      </c>
      <c r="E75" s="22">
        <v>0</v>
      </c>
      <c r="F75" s="76">
        <f>IFERROR(E75/$E$74,0)</f>
        <v>0</v>
      </c>
      <c r="I75" s="14" t="s">
        <v>41</v>
      </c>
      <c r="J75" s="33"/>
      <c r="K75" s="71" t="str">
        <f>IFERROR((K61-J61)/J61,"-")</f>
        <v>-</v>
      </c>
      <c r="L75" s="71" t="str">
        <f t="shared" si="20"/>
        <v>-</v>
      </c>
      <c r="M75" s="71" t="str">
        <f t="shared" si="20"/>
        <v>-</v>
      </c>
    </row>
    <row r="76" spans="1:13" ht="12.65" customHeight="1" x14ac:dyDescent="0.5">
      <c r="A76" s="14" t="s">
        <v>34</v>
      </c>
      <c r="B76" s="32">
        <v>0</v>
      </c>
      <c r="C76" s="32">
        <v>0</v>
      </c>
      <c r="D76" s="32">
        <v>0</v>
      </c>
      <c r="E76" s="22">
        <v>0</v>
      </c>
      <c r="F76" s="76">
        <f t="shared" ref="F76:F80" si="22">IFERROR(E76/$E$74,0)</f>
        <v>0</v>
      </c>
      <c r="J76" s="34"/>
      <c r="K76" s="36"/>
      <c r="L76" s="36"/>
      <c r="M76" s="36"/>
    </row>
    <row r="77" spans="1:13" ht="12.65" customHeight="1" x14ac:dyDescent="0.5">
      <c r="A77" s="14" t="s">
        <v>36</v>
      </c>
      <c r="B77" s="32">
        <v>0</v>
      </c>
      <c r="C77" s="32">
        <v>0</v>
      </c>
      <c r="D77" s="32">
        <v>0</v>
      </c>
      <c r="E77" s="22">
        <v>0</v>
      </c>
      <c r="F77" s="76">
        <f t="shared" si="22"/>
        <v>0</v>
      </c>
      <c r="J77" s="35"/>
      <c r="K77" s="35"/>
      <c r="L77" s="35"/>
      <c r="M77" s="35"/>
    </row>
    <row r="78" spans="1:13" ht="12.65" customHeight="1" x14ac:dyDescent="0.5">
      <c r="A78" s="14" t="s">
        <v>38</v>
      </c>
      <c r="B78" s="32">
        <v>0</v>
      </c>
      <c r="C78" s="32">
        <v>0</v>
      </c>
      <c r="D78" s="32">
        <v>0</v>
      </c>
      <c r="E78" s="22">
        <v>0</v>
      </c>
      <c r="F78" s="76">
        <f t="shared" si="22"/>
        <v>0</v>
      </c>
    </row>
    <row r="79" spans="1:13" ht="12.65" customHeight="1" x14ac:dyDescent="0.5">
      <c r="A79" s="14" t="s">
        <v>40</v>
      </c>
      <c r="B79" s="32">
        <v>0</v>
      </c>
      <c r="C79" s="32">
        <v>0</v>
      </c>
      <c r="D79" s="32">
        <v>0</v>
      </c>
      <c r="E79" s="22">
        <v>0</v>
      </c>
      <c r="F79" s="76">
        <f t="shared" si="22"/>
        <v>0</v>
      </c>
    </row>
    <row r="80" spans="1:13" ht="12.65" customHeight="1" x14ac:dyDescent="0.5">
      <c r="A80" s="14" t="s">
        <v>41</v>
      </c>
      <c r="B80" s="32">
        <v>0</v>
      </c>
      <c r="C80" s="32">
        <v>0</v>
      </c>
      <c r="D80" s="32">
        <v>0</v>
      </c>
      <c r="E80" s="22">
        <v>0</v>
      </c>
      <c r="F80" s="76">
        <f t="shared" si="22"/>
        <v>0</v>
      </c>
    </row>
    <row r="81" spans="1:12" ht="12.65" customHeight="1" x14ac:dyDescent="0.5">
      <c r="A81" s="72" t="s">
        <v>39</v>
      </c>
      <c r="B81" s="73">
        <f>SUM(B82:B87)</f>
        <v>0</v>
      </c>
      <c r="C81" s="73">
        <f t="shared" ref="C81:E81" si="23">SUM(C82:C87)</f>
        <v>0</v>
      </c>
      <c r="D81" s="73">
        <f t="shared" si="23"/>
        <v>0</v>
      </c>
      <c r="E81" s="73">
        <f t="shared" si="23"/>
        <v>0</v>
      </c>
      <c r="F81" s="74">
        <f>E81/$E$88</f>
        <v>0</v>
      </c>
    </row>
    <row r="82" spans="1:12" ht="12.65" customHeight="1" x14ac:dyDescent="0.5">
      <c r="A82" s="14" t="s">
        <v>33</v>
      </c>
      <c r="B82" s="32">
        <v>0</v>
      </c>
      <c r="C82" s="32">
        <v>0</v>
      </c>
      <c r="D82" s="32">
        <v>0</v>
      </c>
      <c r="E82" s="22">
        <v>0</v>
      </c>
      <c r="F82" s="76">
        <f>IFERROR(E82/$E$81,0)</f>
        <v>0</v>
      </c>
    </row>
    <row r="83" spans="1:12" ht="12.65" customHeight="1" x14ac:dyDescent="0.5">
      <c r="A83" s="14" t="s">
        <v>34</v>
      </c>
      <c r="B83" s="32">
        <v>0</v>
      </c>
      <c r="C83" s="32">
        <v>0</v>
      </c>
      <c r="D83" s="32">
        <v>0</v>
      </c>
      <c r="E83" s="22">
        <v>0</v>
      </c>
      <c r="F83" s="76">
        <f t="shared" ref="F83:F87" si="24">IFERROR(E83/$E$81,0)</f>
        <v>0</v>
      </c>
    </row>
    <row r="84" spans="1:12" ht="12.65" customHeight="1" x14ac:dyDescent="0.5">
      <c r="A84" s="14" t="s">
        <v>36</v>
      </c>
      <c r="B84" s="32">
        <v>0</v>
      </c>
      <c r="C84" s="32">
        <v>0</v>
      </c>
      <c r="D84" s="32">
        <v>0</v>
      </c>
      <c r="E84" s="22">
        <v>0</v>
      </c>
      <c r="F84" s="76">
        <f t="shared" si="24"/>
        <v>0</v>
      </c>
    </row>
    <row r="85" spans="1:12" ht="12.65" customHeight="1" x14ac:dyDescent="0.5">
      <c r="A85" s="14" t="s">
        <v>38</v>
      </c>
      <c r="B85" s="32">
        <v>0</v>
      </c>
      <c r="C85" s="32">
        <v>0</v>
      </c>
      <c r="D85" s="32">
        <v>0</v>
      </c>
      <c r="E85" s="22">
        <v>0</v>
      </c>
      <c r="F85" s="76">
        <f t="shared" si="24"/>
        <v>0</v>
      </c>
    </row>
    <row r="86" spans="1:12" ht="12.65" customHeight="1" x14ac:dyDescent="0.5">
      <c r="A86" s="14" t="s">
        <v>40</v>
      </c>
      <c r="B86" s="32">
        <v>0</v>
      </c>
      <c r="C86" s="32">
        <v>0</v>
      </c>
      <c r="D86" s="32">
        <v>0</v>
      </c>
      <c r="E86" s="22">
        <v>0</v>
      </c>
      <c r="F86" s="76">
        <f t="shared" si="24"/>
        <v>0</v>
      </c>
    </row>
    <row r="87" spans="1:12" ht="12.65" customHeight="1" x14ac:dyDescent="0.5">
      <c r="A87" s="14" t="s">
        <v>41</v>
      </c>
      <c r="B87" s="32">
        <v>0</v>
      </c>
      <c r="C87" s="32">
        <v>0</v>
      </c>
      <c r="D87" s="32">
        <v>0</v>
      </c>
      <c r="E87" s="22">
        <v>0</v>
      </c>
      <c r="F87" s="76">
        <f t="shared" si="24"/>
        <v>0</v>
      </c>
    </row>
    <row r="88" spans="1:12" ht="12.65" customHeight="1" x14ac:dyDescent="0.5">
      <c r="A88" s="8" t="s">
        <v>22</v>
      </c>
      <c r="B88" s="64">
        <f>SUM(B81,B74,B67,B60,B53)</f>
        <v>262512</v>
      </c>
      <c r="C88" s="64">
        <f t="shared" ref="C88:E88" si="25">SUM(C81,C74,C67,C60,C53)</f>
        <v>315789</v>
      </c>
      <c r="D88" s="64">
        <f t="shared" si="25"/>
        <v>384558</v>
      </c>
      <c r="E88" s="64">
        <f t="shared" si="25"/>
        <v>388545</v>
      </c>
      <c r="F88" s="62"/>
    </row>
    <row r="89" spans="1:12" ht="12.65" customHeight="1" x14ac:dyDescent="0.5">
      <c r="B89" s="27"/>
      <c r="E89" s="37"/>
      <c r="F89" s="37"/>
      <c r="G89" s="37"/>
      <c r="H89" s="37"/>
      <c r="I89" s="37"/>
      <c r="J89" s="37"/>
      <c r="L89" s="27"/>
    </row>
    <row r="90" spans="1:12" ht="12.65" customHeight="1" x14ac:dyDescent="0.5">
      <c r="B90" s="27"/>
      <c r="E90" s="37"/>
      <c r="F90" s="37"/>
      <c r="G90" s="37"/>
      <c r="H90" s="37"/>
      <c r="I90" s="37"/>
      <c r="J90" s="37"/>
      <c r="L90" s="27"/>
    </row>
    <row r="91" spans="1:12" s="38" customFormat="1" ht="12.65" customHeight="1" x14ac:dyDescent="0.5">
      <c r="A91" s="38" t="s">
        <v>76</v>
      </c>
      <c r="B91" s="77"/>
      <c r="E91" s="39"/>
      <c r="F91" s="39"/>
      <c r="G91" s="39"/>
      <c r="H91" s="39"/>
      <c r="I91" s="39"/>
      <c r="J91" s="39"/>
      <c r="L91" s="77"/>
    </row>
    <row r="92" spans="1:12" ht="12.65" customHeight="1" x14ac:dyDescent="0.5">
      <c r="B92" s="27"/>
      <c r="E92" s="40" t="s">
        <v>33</v>
      </c>
      <c r="F92" s="40" t="s">
        <v>34</v>
      </c>
      <c r="G92" s="40" t="s">
        <v>36</v>
      </c>
      <c r="H92" s="40" t="s">
        <v>38</v>
      </c>
      <c r="I92" s="40" t="s">
        <v>40</v>
      </c>
      <c r="J92" s="40" t="s">
        <v>41</v>
      </c>
      <c r="L92" s="27"/>
    </row>
    <row r="93" spans="1:12" ht="12.65" customHeight="1" x14ac:dyDescent="0.5">
      <c r="A93" s="13" t="s">
        <v>0</v>
      </c>
      <c r="B93" s="22">
        <v>0</v>
      </c>
      <c r="C93" s="25">
        <v>0</v>
      </c>
      <c r="E93" s="41">
        <v>0</v>
      </c>
      <c r="F93" s="41">
        <v>0</v>
      </c>
      <c r="G93" s="41">
        <v>0</v>
      </c>
      <c r="H93" s="41">
        <v>0</v>
      </c>
      <c r="I93" s="41">
        <v>0</v>
      </c>
      <c r="J93" s="41">
        <v>0</v>
      </c>
      <c r="K93" s="70">
        <f>SUM(E93:J93)</f>
        <v>0</v>
      </c>
      <c r="L93" s="27"/>
    </row>
    <row r="94" spans="1:12" ht="12.65" customHeight="1" x14ac:dyDescent="0.5">
      <c r="A94" s="13" t="s">
        <v>45</v>
      </c>
      <c r="B94" s="22">
        <v>1152</v>
      </c>
      <c r="C94" s="25">
        <v>3.1879488526887372E-2</v>
      </c>
      <c r="E94" s="41">
        <v>0</v>
      </c>
      <c r="F94" s="41">
        <v>0</v>
      </c>
      <c r="G94" s="41">
        <v>1152</v>
      </c>
      <c r="H94" s="41">
        <v>0</v>
      </c>
      <c r="I94" s="41">
        <v>0</v>
      </c>
      <c r="J94" s="41">
        <v>0</v>
      </c>
      <c r="K94" s="70">
        <f t="shared" ref="K94:K102" si="26">SUM(E94:J94)</f>
        <v>1152</v>
      </c>
      <c r="L94" s="27"/>
    </row>
    <row r="95" spans="1:12" ht="12.65" customHeight="1" x14ac:dyDescent="0.5">
      <c r="A95" s="13" t="s">
        <v>46</v>
      </c>
      <c r="B95" s="22">
        <v>155</v>
      </c>
      <c r="C95" s="25">
        <v>0</v>
      </c>
      <c r="E95" s="41">
        <v>0</v>
      </c>
      <c r="F95" s="41">
        <v>0</v>
      </c>
      <c r="G95" s="41">
        <v>155</v>
      </c>
      <c r="H95" s="41">
        <v>0</v>
      </c>
      <c r="I95" s="41">
        <v>0</v>
      </c>
      <c r="J95" s="41">
        <v>0</v>
      </c>
      <c r="K95" s="70">
        <f t="shared" si="26"/>
        <v>155</v>
      </c>
      <c r="L95" s="27"/>
    </row>
    <row r="96" spans="1:12" ht="12.65" customHeight="1" x14ac:dyDescent="0.5">
      <c r="A96" s="13" t="s">
        <v>47</v>
      </c>
      <c r="B96" s="22">
        <v>0</v>
      </c>
      <c r="C96" s="25">
        <v>0</v>
      </c>
      <c r="E96" s="41">
        <v>0</v>
      </c>
      <c r="F96" s="41">
        <v>0</v>
      </c>
      <c r="G96" s="41">
        <v>0</v>
      </c>
      <c r="H96" s="41">
        <v>0</v>
      </c>
      <c r="I96" s="41">
        <v>0</v>
      </c>
      <c r="J96" s="41">
        <v>0</v>
      </c>
      <c r="K96" s="70">
        <f t="shared" si="26"/>
        <v>0</v>
      </c>
      <c r="L96" s="27"/>
    </row>
    <row r="97" spans="1:12" ht="12.65" customHeight="1" x14ac:dyDescent="0.5">
      <c r="A97" s="13" t="s">
        <v>48</v>
      </c>
      <c r="B97" s="22">
        <v>428</v>
      </c>
      <c r="C97" s="25">
        <v>0</v>
      </c>
      <c r="E97" s="41">
        <v>0</v>
      </c>
      <c r="F97" s="41">
        <v>0</v>
      </c>
      <c r="G97" s="41">
        <v>0</v>
      </c>
      <c r="H97" s="41">
        <v>0</v>
      </c>
      <c r="I97" s="41">
        <v>428</v>
      </c>
      <c r="J97" s="41">
        <v>0</v>
      </c>
      <c r="K97" s="70">
        <f t="shared" si="26"/>
        <v>428</v>
      </c>
      <c r="L97" s="27"/>
    </row>
    <row r="98" spans="1:12" ht="12.65" customHeight="1" x14ac:dyDescent="0.5">
      <c r="A98" s="13" t="s">
        <v>49</v>
      </c>
      <c r="B98" s="22">
        <v>33</v>
      </c>
      <c r="C98" s="25">
        <v>0.95717288491854968</v>
      </c>
      <c r="E98" s="41">
        <v>0</v>
      </c>
      <c r="F98" s="41">
        <v>0</v>
      </c>
      <c r="G98" s="41">
        <v>33</v>
      </c>
      <c r="H98" s="41">
        <v>0</v>
      </c>
      <c r="I98" s="41">
        <v>0</v>
      </c>
      <c r="J98" s="41">
        <v>0</v>
      </c>
      <c r="K98" s="70">
        <f t="shared" si="26"/>
        <v>33</v>
      </c>
      <c r="L98" s="27"/>
    </row>
    <row r="99" spans="1:12" ht="12.65" customHeight="1" x14ac:dyDescent="0.5">
      <c r="A99" s="13" t="s">
        <v>50</v>
      </c>
      <c r="B99" s="22">
        <v>54</v>
      </c>
      <c r="C99" s="25">
        <v>0</v>
      </c>
      <c r="E99" s="41">
        <v>54</v>
      </c>
      <c r="F99" s="41">
        <v>0</v>
      </c>
      <c r="G99" s="41">
        <v>0</v>
      </c>
      <c r="H99" s="41">
        <v>0</v>
      </c>
      <c r="I99" s="41">
        <v>0</v>
      </c>
      <c r="J99" s="41">
        <v>0</v>
      </c>
      <c r="K99" s="70">
        <f t="shared" si="26"/>
        <v>54</v>
      </c>
      <c r="L99" s="27"/>
    </row>
    <row r="100" spans="1:12" ht="12.65" customHeight="1" x14ac:dyDescent="0.5">
      <c r="A100" s="13" t="s">
        <v>51</v>
      </c>
      <c r="B100" s="22">
        <v>0</v>
      </c>
      <c r="C100" s="25">
        <v>1.094762655456297E-2</v>
      </c>
      <c r="E100" s="41">
        <v>0</v>
      </c>
      <c r="F100" s="41">
        <v>0</v>
      </c>
      <c r="G100" s="41">
        <v>0</v>
      </c>
      <c r="H100" s="41">
        <v>0</v>
      </c>
      <c r="I100" s="41">
        <v>0</v>
      </c>
      <c r="J100" s="41">
        <v>0</v>
      </c>
      <c r="K100" s="70">
        <f t="shared" si="26"/>
        <v>0</v>
      </c>
      <c r="L100" s="27"/>
    </row>
    <row r="101" spans="1:12" ht="12.65" customHeight="1" x14ac:dyDescent="0.5">
      <c r="A101" s="13" t="s">
        <v>52</v>
      </c>
      <c r="B101" s="22">
        <v>0</v>
      </c>
      <c r="C101" s="25">
        <v>0</v>
      </c>
      <c r="E101" s="41">
        <v>0</v>
      </c>
      <c r="F101" s="41">
        <v>0</v>
      </c>
      <c r="G101" s="41">
        <v>0</v>
      </c>
      <c r="H101" s="41">
        <v>0</v>
      </c>
      <c r="I101" s="41">
        <v>0</v>
      </c>
      <c r="J101" s="41">
        <v>0</v>
      </c>
      <c r="K101" s="70">
        <f t="shared" si="26"/>
        <v>0</v>
      </c>
      <c r="L101" s="27"/>
    </row>
    <row r="102" spans="1:12" ht="12.65" customHeight="1" x14ac:dyDescent="0.5">
      <c r="A102" s="13" t="s">
        <v>53</v>
      </c>
      <c r="B102" s="22">
        <v>613</v>
      </c>
      <c r="C102" s="25">
        <v>0</v>
      </c>
      <c r="E102" s="41">
        <v>0</v>
      </c>
      <c r="F102" s="41">
        <v>0</v>
      </c>
      <c r="G102" s="41">
        <v>0</v>
      </c>
      <c r="H102" s="41">
        <v>0</v>
      </c>
      <c r="I102" s="41">
        <v>613</v>
      </c>
      <c r="J102" s="41">
        <v>0</v>
      </c>
      <c r="K102" s="70">
        <f t="shared" si="26"/>
        <v>613</v>
      </c>
      <c r="L102" s="27"/>
    </row>
    <row r="103" spans="1:12" ht="12.65" customHeight="1" x14ac:dyDescent="0.5">
      <c r="A103" s="43" t="s">
        <v>54</v>
      </c>
      <c r="B103" s="44">
        <v>0</v>
      </c>
      <c r="C103" s="79">
        <v>0</v>
      </c>
      <c r="E103" s="41">
        <v>0</v>
      </c>
      <c r="F103" s="41">
        <v>0</v>
      </c>
      <c r="G103" s="41">
        <v>0</v>
      </c>
      <c r="H103" s="41">
        <v>0</v>
      </c>
      <c r="I103" s="41">
        <v>0</v>
      </c>
      <c r="J103" s="41">
        <v>0</v>
      </c>
      <c r="K103" s="26"/>
      <c r="L103" s="27"/>
    </row>
    <row r="104" spans="1:12" ht="12.65" customHeight="1" x14ac:dyDescent="0.5">
      <c r="E104" s="15">
        <f t="shared" ref="E104:J104" si="27">SUM(E93:E103)/$B$105</f>
        <v>2.2176591375770022E-2</v>
      </c>
      <c r="F104" s="15">
        <f t="shared" si="27"/>
        <v>0</v>
      </c>
      <c r="G104" s="15">
        <f t="shared" si="27"/>
        <v>0.55030800821355241</v>
      </c>
      <c r="H104" s="15">
        <f t="shared" si="27"/>
        <v>0</v>
      </c>
      <c r="I104" s="15">
        <f t="shared" si="27"/>
        <v>0.42751540041067759</v>
      </c>
      <c r="J104" s="15">
        <f t="shared" si="27"/>
        <v>0</v>
      </c>
      <c r="K104" s="45"/>
      <c r="L104" s="27"/>
    </row>
    <row r="105" spans="1:12" ht="23" x14ac:dyDescent="0.5">
      <c r="A105" s="78" t="s">
        <v>55</v>
      </c>
      <c r="B105" s="26">
        <f>SUM(B93:B103)</f>
        <v>2435</v>
      </c>
      <c r="C105" s="25">
        <f>B105/$B$49</f>
        <v>6.266970363793126E-3</v>
      </c>
      <c r="L105" s="27"/>
    </row>
    <row r="106" spans="1:12" ht="12.65" customHeight="1" x14ac:dyDescent="0.5">
      <c r="B106" s="27"/>
      <c r="L106" s="27"/>
    </row>
    <row r="107" spans="1:12" s="58" customFormat="1" ht="14" x14ac:dyDescent="0.5">
      <c r="A107" s="58" t="s">
        <v>56</v>
      </c>
    </row>
    <row r="108" spans="1:12" ht="12.65" customHeight="1" x14ac:dyDescent="0.5">
      <c r="A108" s="29" t="s">
        <v>57</v>
      </c>
      <c r="B108" s="31">
        <v>349841</v>
      </c>
    </row>
    <row r="109" spans="1:12" ht="12.65" customHeight="1" x14ac:dyDescent="0.5">
      <c r="A109" s="46"/>
      <c r="B109" s="30"/>
    </row>
    <row r="110" spans="1:12" s="38" customFormat="1" ht="12.65" customHeight="1" x14ac:dyDescent="0.5">
      <c r="A110" s="38" t="s">
        <v>58</v>
      </c>
      <c r="B110" s="77"/>
      <c r="E110" s="39"/>
      <c r="F110" s="39"/>
      <c r="G110" s="39"/>
      <c r="H110" s="39"/>
      <c r="I110" s="39"/>
      <c r="J110" s="39"/>
      <c r="L110" s="77"/>
    </row>
    <row r="111" spans="1:12" ht="12.65" customHeight="1" x14ac:dyDescent="0.5">
      <c r="A111" s="13" t="s">
        <v>59</v>
      </c>
      <c r="B111" s="22">
        <v>249841</v>
      </c>
      <c r="C111" s="15">
        <f>B111/$B$118</f>
        <v>1</v>
      </c>
      <c r="D111" s="23"/>
      <c r="E111" s="47"/>
    </row>
    <row r="112" spans="1:12" ht="12.65" customHeight="1" x14ac:dyDescent="0.5">
      <c r="A112" s="13" t="s">
        <v>61</v>
      </c>
      <c r="B112" s="22">
        <v>0</v>
      </c>
      <c r="C112" s="15">
        <f t="shared" ref="C112:C117" si="28">B112/$B$118</f>
        <v>0</v>
      </c>
      <c r="D112" s="23"/>
    </row>
    <row r="113" spans="1:4" ht="12.65" customHeight="1" x14ac:dyDescent="0.5">
      <c r="A113" s="13" t="s">
        <v>21</v>
      </c>
      <c r="B113" s="22">
        <v>0</v>
      </c>
      <c r="C113" s="15">
        <f t="shared" si="28"/>
        <v>0</v>
      </c>
      <c r="D113" s="23"/>
    </row>
    <row r="114" spans="1:4" ht="12.65" customHeight="1" x14ac:dyDescent="0.5">
      <c r="A114" s="13" t="s">
        <v>62</v>
      </c>
      <c r="B114" s="22">
        <v>0</v>
      </c>
      <c r="C114" s="15">
        <f t="shared" si="28"/>
        <v>0</v>
      </c>
      <c r="D114" s="23"/>
    </row>
    <row r="115" spans="1:4" ht="12.65" customHeight="1" x14ac:dyDescent="0.5">
      <c r="A115" s="13" t="s">
        <v>63</v>
      </c>
      <c r="B115" s="22">
        <v>0</v>
      </c>
      <c r="C115" s="15">
        <f t="shared" si="28"/>
        <v>0</v>
      </c>
      <c r="D115" s="23"/>
    </row>
    <row r="116" spans="1:4" ht="12.65" customHeight="1" x14ac:dyDescent="0.5">
      <c r="A116" s="13" t="s">
        <v>64</v>
      </c>
      <c r="B116" s="22">
        <v>0</v>
      </c>
      <c r="C116" s="15">
        <f t="shared" si="28"/>
        <v>0</v>
      </c>
      <c r="D116" s="23"/>
    </row>
    <row r="117" spans="1:4" ht="12.65" customHeight="1" x14ac:dyDescent="0.5">
      <c r="A117" s="13" t="s">
        <v>60</v>
      </c>
      <c r="B117" s="22">
        <v>0</v>
      </c>
      <c r="C117" s="15">
        <f t="shared" si="28"/>
        <v>0</v>
      </c>
      <c r="D117" s="23"/>
    </row>
    <row r="118" spans="1:4" ht="12.65" customHeight="1" x14ac:dyDescent="0.5">
      <c r="A118" s="9" t="s">
        <v>22</v>
      </c>
      <c r="B118" s="70">
        <f>SUM(B111:B117)</f>
        <v>249841</v>
      </c>
    </row>
    <row r="119" spans="1:4" ht="12.65" customHeight="1" x14ac:dyDescent="0.5"/>
    <row r="120" spans="1:4" ht="23" x14ac:dyDescent="0.5">
      <c r="A120" s="20" t="s">
        <v>65</v>
      </c>
      <c r="B120" s="31">
        <f>B132</f>
        <v>0</v>
      </c>
      <c r="C120" s="42">
        <f>B120/$B$108</f>
        <v>0</v>
      </c>
    </row>
    <row r="121" spans="1:4" ht="12.65" customHeight="1" x14ac:dyDescent="0.5"/>
    <row r="122" spans="1:4" ht="12.65" customHeight="1" x14ac:dyDescent="0.5">
      <c r="A122" s="13" t="s">
        <v>0</v>
      </c>
      <c r="B122" s="22">
        <v>0</v>
      </c>
      <c r="C122" s="15">
        <f>IFERROR(B122/$B$132,0)</f>
        <v>0</v>
      </c>
    </row>
    <row r="123" spans="1:4" ht="12.65" customHeight="1" x14ac:dyDescent="0.5">
      <c r="A123" s="13" t="s">
        <v>45</v>
      </c>
      <c r="B123" s="22">
        <v>0</v>
      </c>
      <c r="C123" s="15">
        <f t="shared" ref="C123:C131" si="29">IFERROR(B123/$B$132,0)</f>
        <v>0</v>
      </c>
    </row>
    <row r="124" spans="1:4" ht="12.65" customHeight="1" x14ac:dyDescent="0.5">
      <c r="A124" s="13" t="s">
        <v>46</v>
      </c>
      <c r="B124" s="22">
        <v>0</v>
      </c>
      <c r="C124" s="15">
        <f t="shared" si="29"/>
        <v>0</v>
      </c>
    </row>
    <row r="125" spans="1:4" ht="12.65" customHeight="1" x14ac:dyDescent="0.5">
      <c r="A125" s="13" t="s">
        <v>47</v>
      </c>
      <c r="B125" s="22">
        <v>0</v>
      </c>
      <c r="C125" s="15">
        <f t="shared" si="29"/>
        <v>0</v>
      </c>
    </row>
    <row r="126" spans="1:4" ht="12.65" customHeight="1" x14ac:dyDescent="0.5">
      <c r="A126" s="13" t="s">
        <v>48</v>
      </c>
      <c r="B126" s="22">
        <v>0</v>
      </c>
      <c r="C126" s="15">
        <f t="shared" si="29"/>
        <v>0</v>
      </c>
    </row>
    <row r="127" spans="1:4" ht="12.65" customHeight="1" x14ac:dyDescent="0.5">
      <c r="A127" s="13" t="s">
        <v>49</v>
      </c>
      <c r="B127" s="22">
        <v>0</v>
      </c>
      <c r="C127" s="15">
        <f t="shared" si="29"/>
        <v>0</v>
      </c>
    </row>
    <row r="128" spans="1:4" ht="12.65" customHeight="1" x14ac:dyDescent="0.5">
      <c r="A128" s="13" t="s">
        <v>50</v>
      </c>
      <c r="B128" s="22">
        <v>0</v>
      </c>
      <c r="C128" s="15">
        <f t="shared" si="29"/>
        <v>0</v>
      </c>
    </row>
    <row r="129" spans="1:3" ht="12.65" customHeight="1" x14ac:dyDescent="0.5">
      <c r="A129" s="13" t="s">
        <v>51</v>
      </c>
      <c r="B129" s="22">
        <v>0</v>
      </c>
      <c r="C129" s="15">
        <f t="shared" si="29"/>
        <v>0</v>
      </c>
    </row>
    <row r="130" spans="1:3" ht="12.65" customHeight="1" x14ac:dyDescent="0.5">
      <c r="A130" s="13" t="s">
        <v>52</v>
      </c>
      <c r="B130" s="22">
        <v>0</v>
      </c>
      <c r="C130" s="15">
        <f t="shared" si="29"/>
        <v>0</v>
      </c>
    </row>
    <row r="131" spans="1:3" ht="12.65" customHeight="1" x14ac:dyDescent="0.5">
      <c r="A131" s="13" t="s">
        <v>53</v>
      </c>
      <c r="B131" s="22">
        <v>0</v>
      </c>
      <c r="C131" s="15">
        <f t="shared" si="29"/>
        <v>0</v>
      </c>
    </row>
    <row r="132" spans="1:3" ht="12.65" customHeight="1" x14ac:dyDescent="0.5">
      <c r="A132" s="9" t="s">
        <v>22</v>
      </c>
      <c r="B132" s="70">
        <f>SUM(B122:B131)</f>
        <v>0</v>
      </c>
    </row>
    <row r="133" spans="1:3" ht="12.65" customHeight="1" x14ac:dyDescent="0.5">
      <c r="B133" s="27"/>
    </row>
    <row r="134" spans="1:3" s="58" customFormat="1" ht="14" x14ac:dyDescent="0.5">
      <c r="A134" s="58" t="s">
        <v>66</v>
      </c>
    </row>
    <row r="135" spans="1:3" ht="12.65" customHeight="1" x14ac:dyDescent="0.5">
      <c r="A135" s="20" t="s">
        <v>23</v>
      </c>
      <c r="B135" s="48"/>
    </row>
    <row r="136" spans="1:3" ht="12.65" customHeight="1" x14ac:dyDescent="0.5">
      <c r="A136" s="13" t="s">
        <v>67</v>
      </c>
      <c r="B136" s="16">
        <v>4</v>
      </c>
      <c r="C136" s="23"/>
    </row>
    <row r="137" spans="1:3" ht="12.65" customHeight="1" x14ac:dyDescent="0.5">
      <c r="A137" s="13" t="s">
        <v>68</v>
      </c>
      <c r="B137" s="16">
        <v>5</v>
      </c>
      <c r="C137" s="23"/>
    </row>
    <row r="138" spans="1:3" ht="12.65" customHeight="1" x14ac:dyDescent="0.5">
      <c r="A138" s="13" t="s">
        <v>69</v>
      </c>
      <c r="B138" s="16">
        <v>8</v>
      </c>
      <c r="C138" s="23"/>
    </row>
    <row r="139" spans="1:3" ht="12.65" customHeight="1" x14ac:dyDescent="0.5">
      <c r="A139" s="9" t="s">
        <v>11</v>
      </c>
      <c r="B139" s="62">
        <f>SUM(B136:B138)</f>
        <v>17</v>
      </c>
    </row>
    <row r="140" spans="1:3" ht="12.65" customHeight="1" x14ac:dyDescent="0.5"/>
    <row r="141" spans="1:3" ht="12.65" customHeight="1" x14ac:dyDescent="0.5">
      <c r="A141" s="20" t="s">
        <v>24</v>
      </c>
      <c r="B141" s="48"/>
    </row>
    <row r="142" spans="1:3" ht="12.65" customHeight="1" x14ac:dyDescent="0.5">
      <c r="A142" s="13" t="s">
        <v>70</v>
      </c>
      <c r="B142" s="16">
        <v>2</v>
      </c>
      <c r="C142" s="23"/>
    </row>
    <row r="143" spans="1:3" ht="12.65" customHeight="1" x14ac:dyDescent="0.5">
      <c r="A143" s="13" t="s">
        <v>71</v>
      </c>
      <c r="B143" s="16">
        <v>3</v>
      </c>
      <c r="C143" s="23"/>
    </row>
    <row r="144" spans="1:3" ht="12.65" customHeight="1" x14ac:dyDescent="0.5">
      <c r="A144" s="13" t="s">
        <v>72</v>
      </c>
      <c r="B144" s="16">
        <v>2</v>
      </c>
      <c r="C144" s="23"/>
    </row>
    <row r="145" spans="1:4" ht="12.65" customHeight="1" x14ac:dyDescent="0.5">
      <c r="A145" s="9" t="s">
        <v>11</v>
      </c>
      <c r="B145" s="62">
        <f>SUM(B142:B144)</f>
        <v>7</v>
      </c>
    </row>
    <row r="146" spans="1:4" ht="12.65" customHeight="1" x14ac:dyDescent="0.5"/>
    <row r="147" spans="1:4" ht="12.65" customHeight="1" x14ac:dyDescent="0.5">
      <c r="A147" s="81" t="s">
        <v>73</v>
      </c>
      <c r="B147" s="82">
        <f>SUM(B139,B145)</f>
        <v>24</v>
      </c>
      <c r="C147" s="83">
        <f>B20+B26</f>
        <v>24</v>
      </c>
    </row>
    <row r="148" spans="1:4" ht="12.65" customHeight="1" x14ac:dyDescent="0.5"/>
    <row r="149" spans="1:4" ht="12.65" customHeight="1" x14ac:dyDescent="0.5">
      <c r="A149" s="50" t="s">
        <v>23</v>
      </c>
      <c r="B149" s="48" t="s">
        <v>67</v>
      </c>
      <c r="C149" s="48" t="s">
        <v>68</v>
      </c>
      <c r="D149" s="48" t="s">
        <v>69</v>
      </c>
    </row>
    <row r="150" spans="1:4" ht="12.65" customHeight="1" x14ac:dyDescent="0.5">
      <c r="A150" s="13" t="s">
        <v>25</v>
      </c>
      <c r="B150" s="16">
        <v>4</v>
      </c>
      <c r="C150" s="16">
        <v>5</v>
      </c>
      <c r="D150" s="16">
        <v>6</v>
      </c>
    </row>
    <row r="151" spans="1:4" ht="12.65" customHeight="1" x14ac:dyDescent="0.5">
      <c r="A151" s="13" t="s">
        <v>26</v>
      </c>
      <c r="B151" s="16">
        <v>0</v>
      </c>
      <c r="C151" s="16">
        <v>0</v>
      </c>
      <c r="D151" s="16">
        <v>2</v>
      </c>
    </row>
    <row r="152" spans="1:4" ht="12.65" customHeight="1" x14ac:dyDescent="0.5">
      <c r="A152" s="13" t="s">
        <v>19</v>
      </c>
      <c r="B152" s="16">
        <v>0</v>
      </c>
      <c r="C152" s="16">
        <v>0</v>
      </c>
      <c r="D152" s="16">
        <v>0</v>
      </c>
    </row>
    <row r="153" spans="1:4" ht="12.65" customHeight="1" x14ac:dyDescent="0.5">
      <c r="A153" s="13" t="s">
        <v>37</v>
      </c>
      <c r="B153" s="16">
        <v>0</v>
      </c>
      <c r="C153" s="16">
        <v>0</v>
      </c>
      <c r="D153" s="16">
        <v>0</v>
      </c>
    </row>
    <row r="154" spans="1:4" ht="12.65" customHeight="1" x14ac:dyDescent="0.5">
      <c r="A154" s="13" t="s">
        <v>39</v>
      </c>
      <c r="B154" s="16">
        <v>0</v>
      </c>
      <c r="C154" s="16">
        <v>0</v>
      </c>
      <c r="D154" s="16">
        <v>0</v>
      </c>
    </row>
    <row r="155" spans="1:4" ht="12.65" customHeight="1" x14ac:dyDescent="0.5">
      <c r="A155" s="17"/>
      <c r="B155" s="62">
        <f>SUM(B150:B154)</f>
        <v>4</v>
      </c>
      <c r="C155" s="62">
        <f t="shared" ref="C155:D155" si="30">SUM(C150:C154)</f>
        <v>5</v>
      </c>
      <c r="D155" s="62">
        <f t="shared" si="30"/>
        <v>8</v>
      </c>
    </row>
    <row r="156" spans="1:4" ht="12.65" customHeight="1" x14ac:dyDescent="0.5">
      <c r="A156" s="27"/>
      <c r="B156" s="49"/>
      <c r="C156" s="49"/>
      <c r="D156" s="49"/>
    </row>
    <row r="157" spans="1:4" ht="23" x14ac:dyDescent="0.5">
      <c r="A157" s="50" t="s">
        <v>24</v>
      </c>
      <c r="B157" s="48" t="s">
        <v>70</v>
      </c>
      <c r="C157" s="48" t="s">
        <v>71</v>
      </c>
      <c r="D157" s="48" t="s">
        <v>72</v>
      </c>
    </row>
    <row r="158" spans="1:4" ht="12.65" customHeight="1" x14ac:dyDescent="0.5">
      <c r="A158" s="13" t="s">
        <v>25</v>
      </c>
      <c r="B158" s="16">
        <v>2</v>
      </c>
      <c r="C158" s="16">
        <v>2</v>
      </c>
      <c r="D158" s="16">
        <v>2</v>
      </c>
    </row>
    <row r="159" spans="1:4" ht="12.65" customHeight="1" x14ac:dyDescent="0.5">
      <c r="A159" s="13" t="s">
        <v>26</v>
      </c>
      <c r="B159" s="16">
        <v>0</v>
      </c>
      <c r="C159" s="16">
        <v>1</v>
      </c>
      <c r="D159" s="16">
        <v>0</v>
      </c>
    </row>
    <row r="160" spans="1:4" ht="12.65" customHeight="1" x14ac:dyDescent="0.5">
      <c r="A160" s="13" t="s">
        <v>19</v>
      </c>
      <c r="B160" s="16">
        <v>0</v>
      </c>
      <c r="C160" s="16">
        <v>0</v>
      </c>
      <c r="D160" s="16">
        <v>0</v>
      </c>
    </row>
    <row r="161" spans="1:4" ht="12.65" customHeight="1" x14ac:dyDescent="0.5">
      <c r="A161" s="13" t="s">
        <v>37</v>
      </c>
      <c r="B161" s="16">
        <v>0</v>
      </c>
      <c r="C161" s="16">
        <v>0</v>
      </c>
      <c r="D161" s="16">
        <v>0</v>
      </c>
    </row>
    <row r="162" spans="1:4" ht="12.65" customHeight="1" x14ac:dyDescent="0.5">
      <c r="A162" s="13" t="s">
        <v>39</v>
      </c>
      <c r="B162" s="16">
        <v>0</v>
      </c>
      <c r="C162" s="16">
        <v>0</v>
      </c>
      <c r="D162" s="16">
        <v>0</v>
      </c>
    </row>
    <row r="163" spans="1:4" ht="12.65" customHeight="1" x14ac:dyDescent="0.5">
      <c r="A163" s="17"/>
      <c r="B163" s="62">
        <f>SUM(B158:B162)</f>
        <v>2</v>
      </c>
      <c r="C163" s="62">
        <f t="shared" ref="C163:D163" si="31">SUM(C158:C162)</f>
        <v>3</v>
      </c>
      <c r="D163" s="62">
        <f t="shared" si="31"/>
        <v>2</v>
      </c>
    </row>
    <row r="164" spans="1:4" ht="12.65" customHeight="1" x14ac:dyDescent="0.5"/>
    <row r="165" spans="1:4" ht="46" x14ac:dyDescent="0.5">
      <c r="A165" s="20" t="s">
        <v>74</v>
      </c>
      <c r="B165" s="20" t="s">
        <v>85</v>
      </c>
      <c r="C165" s="20" t="s">
        <v>77</v>
      </c>
    </row>
    <row r="166" spans="1:4" ht="12.65" customHeight="1" x14ac:dyDescent="0.5">
      <c r="A166" s="14">
        <v>1969</v>
      </c>
      <c r="B166" s="51">
        <v>0</v>
      </c>
      <c r="C166" s="51">
        <v>0</v>
      </c>
    </row>
    <row r="167" spans="1:4" ht="12.65" customHeight="1" x14ac:dyDescent="0.5">
      <c r="A167" s="14">
        <v>1970</v>
      </c>
      <c r="B167" s="51">
        <v>0</v>
      </c>
      <c r="C167" s="51">
        <v>0</v>
      </c>
    </row>
    <row r="168" spans="1:4" ht="12.65" customHeight="1" x14ac:dyDescent="0.5">
      <c r="A168" s="14">
        <v>1997</v>
      </c>
      <c r="B168" s="51">
        <v>0</v>
      </c>
      <c r="C168" s="51">
        <v>0</v>
      </c>
    </row>
    <row r="169" spans="1:4" ht="12.65" customHeight="1" x14ac:dyDescent="0.5">
      <c r="A169" s="14">
        <v>2000</v>
      </c>
      <c r="B169" s="51">
        <v>0</v>
      </c>
      <c r="C169" s="51">
        <v>0</v>
      </c>
    </row>
    <row r="170" spans="1:4" ht="12.65" customHeight="1" x14ac:dyDescent="0.5">
      <c r="A170" s="14">
        <v>2003</v>
      </c>
      <c r="B170" s="51">
        <v>0</v>
      </c>
      <c r="C170" s="51">
        <v>0</v>
      </c>
    </row>
    <row r="171" spans="1:4" ht="12.65" customHeight="1" x14ac:dyDescent="0.5">
      <c r="A171" s="14">
        <v>2005</v>
      </c>
      <c r="B171" s="51">
        <v>0</v>
      </c>
      <c r="C171" s="51">
        <v>0</v>
      </c>
    </row>
    <row r="172" spans="1:4" ht="12.65" customHeight="1" x14ac:dyDescent="0.5">
      <c r="A172" s="14">
        <v>2006</v>
      </c>
      <c r="B172" s="51">
        <v>0</v>
      </c>
      <c r="C172" s="51">
        <v>0</v>
      </c>
    </row>
    <row r="173" spans="1:4" ht="12.65" customHeight="1" x14ac:dyDescent="0.5">
      <c r="A173" s="14">
        <v>2007</v>
      </c>
      <c r="B173" s="51">
        <v>0</v>
      </c>
      <c r="C173" s="51">
        <v>0</v>
      </c>
    </row>
    <row r="174" spans="1:4" ht="12.65" customHeight="1" x14ac:dyDescent="0.5">
      <c r="A174" s="14">
        <v>2008</v>
      </c>
      <c r="B174" s="51">
        <v>0</v>
      </c>
      <c r="C174" s="51">
        <v>0</v>
      </c>
    </row>
    <row r="175" spans="1:4" ht="12.65" customHeight="1" x14ac:dyDescent="0.5">
      <c r="A175" s="14">
        <v>2009</v>
      </c>
      <c r="B175" s="51">
        <v>0</v>
      </c>
      <c r="C175" s="51">
        <v>0</v>
      </c>
    </row>
    <row r="176" spans="1:4" ht="12.65" customHeight="1" x14ac:dyDescent="0.5">
      <c r="A176" s="14">
        <v>2010</v>
      </c>
      <c r="B176" s="51">
        <v>2.2759999999999998</v>
      </c>
      <c r="C176" s="51">
        <v>0</v>
      </c>
    </row>
    <row r="177" spans="1:59" ht="12.65" customHeight="1" x14ac:dyDescent="0.5">
      <c r="A177" s="14">
        <v>2012</v>
      </c>
      <c r="B177" s="51">
        <v>2.2759999999999998</v>
      </c>
      <c r="C177" s="51">
        <v>0</v>
      </c>
    </row>
    <row r="178" spans="1:59" ht="12.65" customHeight="1" x14ac:dyDescent="0.5">
      <c r="A178" s="14">
        <v>2013</v>
      </c>
      <c r="B178" s="51">
        <v>2.2759999999999998</v>
      </c>
      <c r="C178" s="51">
        <v>0</v>
      </c>
    </row>
    <row r="179" spans="1:59" ht="12.65" customHeight="1" x14ac:dyDescent="0.5">
      <c r="A179" s="14">
        <v>2014</v>
      </c>
      <c r="B179" s="51">
        <v>2.2759999999999998</v>
      </c>
      <c r="C179" s="51">
        <v>0</v>
      </c>
    </row>
    <row r="180" spans="1:59" ht="12.65" customHeight="1" x14ac:dyDescent="0.5">
      <c r="A180" s="14">
        <v>2015</v>
      </c>
      <c r="B180" s="51">
        <v>11.166</v>
      </c>
      <c r="C180" s="51">
        <v>0</v>
      </c>
    </row>
    <row r="181" spans="1:59" ht="12.65" customHeight="1" x14ac:dyDescent="0.5">
      <c r="A181" s="14">
        <v>2016</v>
      </c>
      <c r="B181" s="51">
        <v>18.75</v>
      </c>
      <c r="C181" s="51">
        <v>20.224</v>
      </c>
    </row>
    <row r="182" spans="1:59" ht="12.65" customHeight="1" x14ac:dyDescent="0.5">
      <c r="A182" s="14">
        <v>2017</v>
      </c>
      <c r="B182" s="51">
        <v>18.75</v>
      </c>
      <c r="C182" s="51">
        <v>20.224</v>
      </c>
    </row>
    <row r="183" spans="1:59" ht="12.65" customHeight="1" x14ac:dyDescent="0.5">
      <c r="A183" s="14">
        <v>2018</v>
      </c>
      <c r="B183" s="51">
        <v>23.212</v>
      </c>
      <c r="C183" s="51">
        <v>20.224</v>
      </c>
    </row>
    <row r="184" spans="1:59" ht="12.65" customHeight="1" x14ac:dyDescent="0.5">
      <c r="A184" s="14">
        <v>2019</v>
      </c>
      <c r="B184" s="51">
        <v>33.695999999999998</v>
      </c>
      <c r="C184" s="51">
        <v>20.224</v>
      </c>
    </row>
    <row r="185" spans="1:59" ht="12.65" customHeight="1" x14ac:dyDescent="0.5">
      <c r="A185" s="14">
        <v>2020</v>
      </c>
      <c r="B185" s="51">
        <v>43.971999999999994</v>
      </c>
      <c r="C185" s="51">
        <v>70.739999999999995</v>
      </c>
    </row>
    <row r="186" spans="1:59" ht="12.65" customHeight="1" x14ac:dyDescent="0.5">
      <c r="A186" s="14">
        <v>2021</v>
      </c>
      <c r="B186" s="51">
        <v>43.971999999999994</v>
      </c>
      <c r="C186" s="51">
        <v>124.33499999999999</v>
      </c>
    </row>
    <row r="187" spans="1:59" ht="12.65" customHeight="1" x14ac:dyDescent="0.5">
      <c r="A187" s="14">
        <v>2022</v>
      </c>
      <c r="B187" s="51">
        <v>46.146999999999991</v>
      </c>
      <c r="C187" s="51">
        <v>124.33499999999999</v>
      </c>
    </row>
    <row r="188" spans="1:59" ht="12.65" customHeight="1" x14ac:dyDescent="0.5">
      <c r="A188" s="14">
        <v>2023</v>
      </c>
      <c r="B188" s="51">
        <v>46.146999999999991</v>
      </c>
      <c r="C188" s="51">
        <v>124.33499999999999</v>
      </c>
    </row>
    <row r="189" spans="1:59" ht="12.65" customHeight="1" x14ac:dyDescent="0.5"/>
    <row r="191" spans="1:59" ht="14"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row>
    <row r="192" spans="1:59" ht="14" x14ac:dyDescent="0.3">
      <c r="A192" s="19"/>
      <c r="B192" s="19"/>
      <c r="C192" s="19"/>
      <c r="D192" s="19"/>
      <c r="E192" s="19"/>
      <c r="F192" s="19"/>
    </row>
    <row r="193" spans="1:3" ht="14" x14ac:dyDescent="0.3">
      <c r="A193" s="19"/>
      <c r="B193" s="19"/>
      <c r="C193" s="19"/>
    </row>
    <row r="194" spans="1:3" ht="14" x14ac:dyDescent="0.3">
      <c r="A194" s="19"/>
      <c r="B194" s="19"/>
      <c r="C194" s="19"/>
    </row>
    <row r="195" spans="1:3" ht="14" x14ac:dyDescent="0.3">
      <c r="A195" s="19"/>
      <c r="B195" s="19"/>
      <c r="C195" s="19"/>
    </row>
    <row r="196" spans="1:3" ht="14" x14ac:dyDescent="0.3">
      <c r="A196" s="19"/>
      <c r="B196" s="19"/>
      <c r="C196" s="19"/>
    </row>
    <row r="197" spans="1:3" ht="14" x14ac:dyDescent="0.3">
      <c r="A197" s="19"/>
      <c r="B197" s="19"/>
      <c r="C197" s="19"/>
    </row>
    <row r="198" spans="1:3" ht="14" x14ac:dyDescent="0.3">
      <c r="A198" s="19"/>
      <c r="B198" s="19"/>
      <c r="C198" s="19"/>
    </row>
    <row r="199" spans="1:3" ht="14" x14ac:dyDescent="0.3">
      <c r="A199" s="19"/>
      <c r="B199" s="19"/>
      <c r="C199" s="19"/>
    </row>
    <row r="200" spans="1:3" ht="14" x14ac:dyDescent="0.3">
      <c r="A200" s="19"/>
      <c r="B200" s="19"/>
      <c r="C200" s="19"/>
    </row>
    <row r="201" spans="1:3" ht="14" x14ac:dyDescent="0.3">
      <c r="A201" s="19"/>
      <c r="B201" s="19"/>
      <c r="C201" s="19"/>
    </row>
  </sheetData>
  <mergeCells count="2">
    <mergeCell ref="H14:H31"/>
    <mergeCell ref="J68:M68"/>
  </mergeCells>
  <conditionalFormatting sqref="B14:B31 J14:J31">
    <cfRule type="cellIs" dxfId="127" priority="17" operator="equal">
      <formula>0</formula>
    </cfRule>
  </conditionalFormatting>
  <conditionalFormatting sqref="B44:B48">
    <cfRule type="cellIs" dxfId="126" priority="16" operator="equal">
      <formula>0</formula>
    </cfRule>
  </conditionalFormatting>
  <conditionalFormatting sqref="B93:B103">
    <cfRule type="cellIs" dxfId="125" priority="11" operator="equal">
      <formula>0</formula>
    </cfRule>
  </conditionalFormatting>
  <conditionalFormatting sqref="B108:B109">
    <cfRule type="cellIs" dxfId="124" priority="15" operator="equal">
      <formula>0</formula>
    </cfRule>
  </conditionalFormatting>
  <conditionalFormatting sqref="B111:B117">
    <cfRule type="cellIs" dxfId="123" priority="14" operator="equal">
      <formula>0</formula>
    </cfRule>
  </conditionalFormatting>
  <conditionalFormatting sqref="B120">
    <cfRule type="cellIs" dxfId="122" priority="13" operator="equal">
      <formula>0</formula>
    </cfRule>
  </conditionalFormatting>
  <conditionalFormatting sqref="B122:B131">
    <cfRule type="cellIs" dxfId="121" priority="12" operator="equal">
      <formula>0</formula>
    </cfRule>
  </conditionalFormatting>
  <conditionalFormatting sqref="B150:D154">
    <cfRule type="cellIs" dxfId="120" priority="6" operator="equal">
      <formula>0</formula>
    </cfRule>
  </conditionalFormatting>
  <conditionalFormatting sqref="B158:D162">
    <cfRule type="cellIs" dxfId="119" priority="7" operator="equal">
      <formula>0</formula>
    </cfRule>
  </conditionalFormatting>
  <conditionalFormatting sqref="B88:E88">
    <cfRule type="cellIs" dxfId="118" priority="5" operator="equal">
      <formula>0</formula>
    </cfRule>
  </conditionalFormatting>
  <conditionalFormatting sqref="B53:F87">
    <cfRule type="cellIs" dxfId="117" priority="9" operator="equal">
      <formula>0</formula>
    </cfRule>
  </conditionalFormatting>
  <conditionalFormatting sqref="C35:G39">
    <cfRule type="cellIs" dxfId="116" priority="8" operator="equal">
      <formula>0</formula>
    </cfRule>
  </conditionalFormatting>
  <conditionalFormatting sqref="E93:J103">
    <cfRule type="cellIs" dxfId="115" priority="10" operator="equal">
      <formula>0</formula>
    </cfRule>
  </conditionalFormatting>
  <conditionalFormatting sqref="I50:K50">
    <cfRule type="cellIs" dxfId="114" priority="2" operator="equal">
      <formula>0</formula>
    </cfRule>
  </conditionalFormatting>
  <conditionalFormatting sqref="J44:L49">
    <cfRule type="cellIs" dxfId="113" priority="1" operator="equal">
      <formula>0</formula>
    </cfRule>
  </conditionalFormatting>
  <conditionalFormatting sqref="J62:M62">
    <cfRule type="cellIs" dxfId="112" priority="4"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3BF7-1CD3-4014-A24B-C7956C1DCD71}">
  <sheetPr>
    <tabColor theme="4" tint="0.59999389629810485"/>
  </sheetPr>
  <dimension ref="A1:BG201"/>
  <sheetViews>
    <sheetView showGridLines="0" zoomScale="85" zoomScaleNormal="85" workbookViewId="0">
      <selection activeCell="I1" sqref="I1"/>
    </sheetView>
  </sheetViews>
  <sheetFormatPr baseColWidth="10" defaultColWidth="10.07421875" defaultRowHeight="11.5" x14ac:dyDescent="0.5"/>
  <cols>
    <col min="1" max="1" width="28" style="3" customWidth="1"/>
    <col min="2" max="2" width="15.07421875" style="3" customWidth="1"/>
    <col min="3" max="3" width="10.53515625" style="3" customWidth="1"/>
    <col min="4" max="4" width="21.3046875" style="3" customWidth="1"/>
    <col min="5" max="5" width="15.4609375" style="3" customWidth="1"/>
    <col min="6" max="7" width="11.84375" style="3" customWidth="1"/>
    <col min="8" max="8" width="3.69140625" style="3" bestFit="1" customWidth="1"/>
    <col min="9" max="9" width="17.4609375" style="3" customWidth="1"/>
    <col min="10" max="10" width="12.07421875" style="3" customWidth="1"/>
    <col min="11" max="11" width="12.3046875" style="3" customWidth="1"/>
    <col min="12" max="12" width="12.53515625" style="3" customWidth="1"/>
    <col min="13" max="13" width="10.84375" style="3" customWidth="1"/>
    <col min="14" max="14" width="4.84375" style="3" bestFit="1" customWidth="1"/>
    <col min="15" max="15" width="7.07421875" style="3" bestFit="1" customWidth="1"/>
    <col min="16" max="21" width="4.84375" style="3" bestFit="1" customWidth="1"/>
    <col min="22" max="22" width="6" style="3" bestFit="1" customWidth="1"/>
    <col min="23" max="29" width="4.84375" style="3" bestFit="1" customWidth="1"/>
    <col min="30" max="30" width="6" style="3" bestFit="1" customWidth="1"/>
    <col min="31" max="36" width="4.84375" style="3" bestFit="1" customWidth="1"/>
    <col min="37" max="37" width="6" style="3" bestFit="1" customWidth="1"/>
    <col min="38" max="41" width="4.84375" style="3" bestFit="1" customWidth="1"/>
    <col min="42" max="42" width="6" style="3" bestFit="1" customWidth="1"/>
    <col min="43" max="51" width="4.84375" style="3" bestFit="1" customWidth="1"/>
    <col min="52" max="52" width="6" style="3" bestFit="1" customWidth="1"/>
    <col min="53" max="58" width="4.84375" style="3" bestFit="1" customWidth="1"/>
    <col min="59" max="59" width="13.23046875" style="3" bestFit="1" customWidth="1"/>
    <col min="60" max="16384" width="10.07421875" style="3"/>
  </cols>
  <sheetData>
    <row r="1" spans="1:10" ht="25" x14ac:dyDescent="0.5">
      <c r="A1" s="59" t="s">
        <v>49</v>
      </c>
      <c r="B1" s="2"/>
    </row>
    <row r="2" spans="1:10" ht="12.65" customHeight="1" x14ac:dyDescent="0.5"/>
    <row r="3" spans="1:10" s="58" customFormat="1" ht="14" x14ac:dyDescent="0.5">
      <c r="A3" s="58" t="s">
        <v>1</v>
      </c>
    </row>
    <row r="4" spans="1:10" ht="25.4" customHeight="1" x14ac:dyDescent="0.5">
      <c r="A4" s="4" t="s">
        <v>2</v>
      </c>
      <c r="B4" s="60">
        <v>32</v>
      </c>
      <c r="C4" s="5"/>
      <c r="D4" s="53"/>
      <c r="E4" s="57" t="s">
        <v>3</v>
      </c>
      <c r="F4" s="57" t="s">
        <v>4</v>
      </c>
      <c r="G4" s="57" t="s">
        <v>5</v>
      </c>
    </row>
    <row r="5" spans="1:10" ht="23" x14ac:dyDescent="0.5">
      <c r="A5" s="6" t="s">
        <v>6</v>
      </c>
      <c r="B5" s="16">
        <v>5</v>
      </c>
      <c r="C5" s="5"/>
      <c r="D5" s="54" t="s">
        <v>7</v>
      </c>
      <c r="E5" s="55">
        <v>27</v>
      </c>
      <c r="F5" s="55">
        <v>25</v>
      </c>
      <c r="G5" s="55">
        <v>25</v>
      </c>
    </row>
    <row r="6" spans="1:10" ht="23" x14ac:dyDescent="0.5">
      <c r="A6" s="6"/>
      <c r="B6" s="16"/>
      <c r="C6" s="7"/>
      <c r="D6" s="54" t="s">
        <v>8</v>
      </c>
      <c r="E6" s="55">
        <v>5</v>
      </c>
      <c r="F6" s="55">
        <v>3</v>
      </c>
      <c r="G6" s="55">
        <v>3</v>
      </c>
    </row>
    <row r="7" spans="1:10" ht="25.75" customHeight="1" x14ac:dyDescent="0.5">
      <c r="A7" s="4" t="s">
        <v>9</v>
      </c>
      <c r="B7" s="60">
        <v>28</v>
      </c>
      <c r="C7" s="5"/>
      <c r="D7" s="54" t="s">
        <v>10</v>
      </c>
      <c r="E7" s="55">
        <v>0</v>
      </c>
      <c r="F7" s="55">
        <v>0</v>
      </c>
      <c r="G7" s="55">
        <v>2</v>
      </c>
    </row>
    <row r="8" spans="1:10" ht="12.65" customHeight="1" x14ac:dyDescent="0.5">
      <c r="A8" s="6" t="s">
        <v>6</v>
      </c>
      <c r="B8" s="16">
        <v>3</v>
      </c>
      <c r="C8" s="5"/>
      <c r="D8" s="8" t="s">
        <v>11</v>
      </c>
      <c r="E8" s="56">
        <f>SUM(E5:E7)</f>
        <v>32</v>
      </c>
      <c r="F8" s="56">
        <f t="shared" ref="F8:G8" si="0">SUM(F5:F7)</f>
        <v>28</v>
      </c>
      <c r="G8" s="56">
        <f t="shared" si="0"/>
        <v>30</v>
      </c>
    </row>
    <row r="9" spans="1:10" ht="12.65" customHeight="1" x14ac:dyDescent="0.5">
      <c r="A9" s="6"/>
      <c r="B9" s="16"/>
      <c r="C9" s="5"/>
    </row>
    <row r="10" spans="1:10" ht="12.65" customHeight="1" x14ac:dyDescent="0.5">
      <c r="A10" s="52" t="s">
        <v>12</v>
      </c>
      <c r="B10" s="61">
        <v>2</v>
      </c>
      <c r="C10" s="5"/>
    </row>
    <row r="11" spans="1:10" ht="12.65" customHeight="1" x14ac:dyDescent="0.5">
      <c r="A11" s="8" t="s">
        <v>13</v>
      </c>
      <c r="B11" s="62">
        <f>SUM(B7,B10)</f>
        <v>30</v>
      </c>
    </row>
    <row r="12" spans="1:10" ht="12.65" customHeight="1" x14ac:dyDescent="0.5"/>
    <row r="13" spans="1:10" s="58" customFormat="1" ht="14" x14ac:dyDescent="0.5">
      <c r="A13" s="58" t="s">
        <v>14</v>
      </c>
    </row>
    <row r="14" spans="1:10" ht="12.65" customHeight="1" x14ac:dyDescent="0.5">
      <c r="A14" s="11" t="s">
        <v>15</v>
      </c>
      <c r="B14" s="12">
        <f>SUM(B15:B19)</f>
        <v>1</v>
      </c>
      <c r="D14" s="13" t="s">
        <v>16</v>
      </c>
      <c r="E14" s="16">
        <f>SUM(B15,B21,B27)</f>
        <v>27</v>
      </c>
      <c r="F14" s="15">
        <f>E14/$E$19</f>
        <v>0.9</v>
      </c>
      <c r="H14" s="128" t="s">
        <v>17</v>
      </c>
      <c r="I14" s="11" t="s">
        <v>15</v>
      </c>
      <c r="J14" s="12">
        <f>SUM(J15:J19)</f>
        <v>0</v>
      </c>
    </row>
    <row r="15" spans="1:10" ht="12.65" customHeight="1" x14ac:dyDescent="0.5">
      <c r="A15" s="14" t="s">
        <v>16</v>
      </c>
      <c r="B15" s="16">
        <v>0</v>
      </c>
      <c r="D15" s="13" t="s">
        <v>18</v>
      </c>
      <c r="E15" s="16">
        <f t="shared" ref="E15:E18" si="1">SUM(B16,B22,B28)</f>
        <v>2</v>
      </c>
      <c r="F15" s="15">
        <f t="shared" ref="F15:F18" si="2">E15/$E$19</f>
        <v>6.6666666666666666E-2</v>
      </c>
      <c r="H15" s="128"/>
      <c r="I15" s="14" t="s">
        <v>16</v>
      </c>
      <c r="J15" s="16">
        <v>0</v>
      </c>
    </row>
    <row r="16" spans="1:10" ht="12.65" customHeight="1" x14ac:dyDescent="0.5">
      <c r="A16" s="14" t="s">
        <v>18</v>
      </c>
      <c r="B16" s="16">
        <v>0</v>
      </c>
      <c r="D16" s="13" t="s">
        <v>19</v>
      </c>
      <c r="E16" s="16">
        <f t="shared" si="1"/>
        <v>1</v>
      </c>
      <c r="F16" s="15">
        <f t="shared" si="2"/>
        <v>3.3333333333333333E-2</v>
      </c>
      <c r="H16" s="128"/>
      <c r="I16" s="14" t="s">
        <v>18</v>
      </c>
      <c r="J16" s="16">
        <v>0</v>
      </c>
    </row>
    <row r="17" spans="1:10" ht="12.65" customHeight="1" x14ac:dyDescent="0.5">
      <c r="A17" s="14" t="s">
        <v>19</v>
      </c>
      <c r="B17" s="16">
        <v>1</v>
      </c>
      <c r="D17" s="13" t="s">
        <v>20</v>
      </c>
      <c r="E17" s="16">
        <f t="shared" si="1"/>
        <v>0</v>
      </c>
      <c r="F17" s="15">
        <f t="shared" si="2"/>
        <v>0</v>
      </c>
      <c r="H17" s="128"/>
      <c r="I17" s="14" t="s">
        <v>19</v>
      </c>
      <c r="J17" s="16">
        <v>0</v>
      </c>
    </row>
    <row r="18" spans="1:10" ht="12.65" customHeight="1" x14ac:dyDescent="0.5">
      <c r="A18" s="14" t="s">
        <v>20</v>
      </c>
      <c r="B18" s="16">
        <v>0</v>
      </c>
      <c r="D18" s="13" t="s">
        <v>21</v>
      </c>
      <c r="E18" s="16">
        <f t="shared" si="1"/>
        <v>0</v>
      </c>
      <c r="F18" s="15">
        <f t="shared" si="2"/>
        <v>0</v>
      </c>
      <c r="H18" s="128"/>
      <c r="I18" s="14" t="s">
        <v>20</v>
      </c>
      <c r="J18" s="16">
        <v>0</v>
      </c>
    </row>
    <row r="19" spans="1:10" ht="12.65" customHeight="1" x14ac:dyDescent="0.5">
      <c r="A19" s="14" t="s">
        <v>21</v>
      </c>
      <c r="B19" s="16">
        <v>0</v>
      </c>
      <c r="D19" s="8" t="s">
        <v>22</v>
      </c>
      <c r="E19" s="62">
        <f>SUM(E14:E18)</f>
        <v>30</v>
      </c>
      <c r="F19" s="63"/>
      <c r="H19" s="128"/>
      <c r="I19" s="14" t="s">
        <v>21</v>
      </c>
      <c r="J19" s="16">
        <v>0</v>
      </c>
    </row>
    <row r="20" spans="1:10" ht="12.65" customHeight="1" x14ac:dyDescent="0.5">
      <c r="A20" s="11" t="s">
        <v>23</v>
      </c>
      <c r="B20" s="12">
        <f>SUM(B21:B25)</f>
        <v>12</v>
      </c>
      <c r="D20" s="10"/>
      <c r="E20" s="63"/>
      <c r="F20" s="63"/>
      <c r="H20" s="128"/>
      <c r="I20" s="11" t="s">
        <v>23</v>
      </c>
      <c r="J20" s="12">
        <f>SUM(J21:J25)</f>
        <v>0</v>
      </c>
    </row>
    <row r="21" spans="1:10" ht="12.65" customHeight="1" x14ac:dyDescent="0.5">
      <c r="A21" s="14" t="s">
        <v>16</v>
      </c>
      <c r="B21" s="16">
        <v>11</v>
      </c>
      <c r="D21" s="10"/>
      <c r="E21" s="63"/>
      <c r="F21" s="63"/>
      <c r="H21" s="128"/>
      <c r="I21" s="14" t="s">
        <v>16</v>
      </c>
      <c r="J21" s="16">
        <v>0</v>
      </c>
    </row>
    <row r="22" spans="1:10" ht="12.65" customHeight="1" x14ac:dyDescent="0.5">
      <c r="A22" s="14" t="s">
        <v>18</v>
      </c>
      <c r="B22" s="16">
        <v>1</v>
      </c>
      <c r="D22" s="13" t="s">
        <v>15</v>
      </c>
      <c r="E22" s="16">
        <f>B14</f>
        <v>1</v>
      </c>
      <c r="F22" s="15">
        <f>E22/$E$25</f>
        <v>3.3333333333333333E-2</v>
      </c>
      <c r="H22" s="128"/>
      <c r="I22" s="14" t="s">
        <v>18</v>
      </c>
      <c r="J22" s="16">
        <v>0</v>
      </c>
    </row>
    <row r="23" spans="1:10" ht="12.65" customHeight="1" x14ac:dyDescent="0.5">
      <c r="A23" s="14" t="s">
        <v>19</v>
      </c>
      <c r="B23" s="16">
        <v>0</v>
      </c>
      <c r="D23" s="13" t="s">
        <v>23</v>
      </c>
      <c r="E23" s="16">
        <f>B20</f>
        <v>12</v>
      </c>
      <c r="F23" s="15">
        <v>0.5957446808510638</v>
      </c>
      <c r="H23" s="128"/>
      <c r="I23" s="14" t="s">
        <v>19</v>
      </c>
      <c r="J23" s="16">
        <v>0</v>
      </c>
    </row>
    <row r="24" spans="1:10" ht="12.65" customHeight="1" x14ac:dyDescent="0.5">
      <c r="A24" s="14" t="s">
        <v>20</v>
      </c>
      <c r="B24" s="16">
        <v>0</v>
      </c>
      <c r="D24" s="13" t="s">
        <v>24</v>
      </c>
      <c r="E24" s="16">
        <f>B26</f>
        <v>17</v>
      </c>
      <c r="F24" s="15">
        <v>0.38297872340425532</v>
      </c>
      <c r="H24" s="128"/>
      <c r="I24" s="14" t="s">
        <v>20</v>
      </c>
      <c r="J24" s="16">
        <v>0</v>
      </c>
    </row>
    <row r="25" spans="1:10" ht="12.65" customHeight="1" x14ac:dyDescent="0.5">
      <c r="A25" s="14" t="s">
        <v>21</v>
      </c>
      <c r="B25" s="16">
        <v>0</v>
      </c>
      <c r="D25" s="8" t="s">
        <v>22</v>
      </c>
      <c r="E25" s="62">
        <f>SUM(E22:E24)</f>
        <v>30</v>
      </c>
      <c r="F25" s="63"/>
      <c r="H25" s="128"/>
      <c r="I25" s="14" t="s">
        <v>21</v>
      </c>
      <c r="J25" s="16">
        <v>0</v>
      </c>
    </row>
    <row r="26" spans="1:10" ht="12.65" customHeight="1" x14ac:dyDescent="0.5">
      <c r="A26" s="11" t="s">
        <v>24</v>
      </c>
      <c r="B26" s="12">
        <f>SUM(B27:B31)</f>
        <v>17</v>
      </c>
      <c r="F26" s="63"/>
      <c r="H26" s="128"/>
      <c r="I26" s="11" t="s">
        <v>24</v>
      </c>
      <c r="J26" s="12">
        <f>SUM(J27:J31)</f>
        <v>3</v>
      </c>
    </row>
    <row r="27" spans="1:10" ht="12.65" customHeight="1" x14ac:dyDescent="0.5">
      <c r="A27" s="14" t="s">
        <v>16</v>
      </c>
      <c r="B27" s="16">
        <v>16</v>
      </c>
      <c r="D27" s="10"/>
      <c r="E27" s="18"/>
      <c r="H27" s="128"/>
      <c r="I27" s="14" t="s">
        <v>16</v>
      </c>
      <c r="J27" s="16">
        <v>3</v>
      </c>
    </row>
    <row r="28" spans="1:10" ht="12.65" customHeight="1" x14ac:dyDescent="0.5">
      <c r="A28" s="14" t="s">
        <v>18</v>
      </c>
      <c r="B28" s="16">
        <v>1</v>
      </c>
      <c r="H28" s="128"/>
      <c r="I28" s="14" t="s">
        <v>18</v>
      </c>
      <c r="J28" s="16">
        <v>0</v>
      </c>
    </row>
    <row r="29" spans="1:10" ht="12.65" customHeight="1" x14ac:dyDescent="0.5">
      <c r="A29" s="14" t="s">
        <v>19</v>
      </c>
      <c r="B29" s="16">
        <v>0</v>
      </c>
      <c r="H29" s="128"/>
      <c r="I29" s="14" t="s">
        <v>19</v>
      </c>
      <c r="J29" s="16">
        <v>0</v>
      </c>
    </row>
    <row r="30" spans="1:10" ht="12.65" customHeight="1" x14ac:dyDescent="0.5">
      <c r="A30" s="14" t="s">
        <v>20</v>
      </c>
      <c r="B30" s="16">
        <v>0</v>
      </c>
      <c r="H30" s="128"/>
      <c r="I30" s="14" t="s">
        <v>20</v>
      </c>
      <c r="J30" s="16">
        <v>0</v>
      </c>
    </row>
    <row r="31" spans="1:10" ht="12.65" customHeight="1" x14ac:dyDescent="0.5">
      <c r="A31" s="14" t="s">
        <v>21</v>
      </c>
      <c r="B31" s="16">
        <v>0</v>
      </c>
      <c r="H31" s="128"/>
      <c r="I31" s="14" t="s">
        <v>21</v>
      </c>
      <c r="J31" s="16">
        <v>0</v>
      </c>
    </row>
    <row r="32" spans="1:10" ht="12.65" customHeight="1" x14ac:dyDescent="0.5">
      <c r="A32" s="8" t="s">
        <v>11</v>
      </c>
      <c r="B32" s="62">
        <f>SUM(B14,B20,B26)</f>
        <v>30</v>
      </c>
      <c r="I32" s="8" t="s">
        <v>11</v>
      </c>
      <c r="J32" s="62">
        <f>SUM(J26,J20,J14)</f>
        <v>3</v>
      </c>
    </row>
    <row r="34" spans="1:13" ht="14" x14ac:dyDescent="0.3">
      <c r="B34" s="19"/>
      <c r="C34" s="20" t="s">
        <v>25</v>
      </c>
      <c r="D34" s="20" t="s">
        <v>26</v>
      </c>
      <c r="E34" s="20" t="s">
        <v>19</v>
      </c>
      <c r="F34" s="20" t="s">
        <v>20</v>
      </c>
      <c r="G34" s="20" t="s">
        <v>21</v>
      </c>
      <c r="H34" s="62" t="s">
        <v>11</v>
      </c>
    </row>
    <row r="35" spans="1:13" x14ac:dyDescent="0.5">
      <c r="B35" s="21" t="s">
        <v>27</v>
      </c>
      <c r="C35" s="16">
        <v>4</v>
      </c>
      <c r="D35" s="16">
        <v>1</v>
      </c>
      <c r="E35" s="16">
        <v>0</v>
      </c>
      <c r="F35" s="16">
        <v>0</v>
      </c>
      <c r="G35" s="16">
        <v>0</v>
      </c>
      <c r="H35" s="62">
        <f>SUM(C35:G35)</f>
        <v>5</v>
      </c>
    </row>
    <row r="36" spans="1:13" ht="12.65" customHeight="1" x14ac:dyDescent="0.5">
      <c r="B36" s="21" t="s">
        <v>28</v>
      </c>
      <c r="C36" s="16">
        <v>6</v>
      </c>
      <c r="D36" s="16">
        <v>0</v>
      </c>
      <c r="E36" s="16">
        <v>0</v>
      </c>
      <c r="F36" s="16">
        <v>0</v>
      </c>
      <c r="G36" s="16">
        <v>0</v>
      </c>
      <c r="H36" s="62">
        <f t="shared" ref="H36:H37" si="3">SUM(C36:G36)</f>
        <v>6</v>
      </c>
    </row>
    <row r="37" spans="1:13" ht="12.65" customHeight="1" x14ac:dyDescent="0.5">
      <c r="B37" s="21" t="s">
        <v>29</v>
      </c>
      <c r="C37" s="16">
        <v>4</v>
      </c>
      <c r="D37" s="16">
        <v>1</v>
      </c>
      <c r="E37" s="16">
        <v>0</v>
      </c>
      <c r="F37" s="16">
        <v>0</v>
      </c>
      <c r="G37" s="16">
        <v>0</v>
      </c>
      <c r="H37" s="62">
        <f t="shared" si="3"/>
        <v>5</v>
      </c>
    </row>
    <row r="38" spans="1:13" ht="12.65" customHeight="1" x14ac:dyDescent="0.5">
      <c r="B38" s="21" t="s">
        <v>30</v>
      </c>
      <c r="C38" s="16">
        <v>10</v>
      </c>
      <c r="D38" s="16">
        <v>0</v>
      </c>
      <c r="E38" s="16">
        <v>1</v>
      </c>
      <c r="F38" s="16">
        <v>0</v>
      </c>
      <c r="G38" s="16">
        <v>0</v>
      </c>
      <c r="H38" s="62">
        <f>SUM(C38:G38)</f>
        <v>11</v>
      </c>
    </row>
    <row r="39" spans="1:13" ht="12.65" customHeight="1" x14ac:dyDescent="0.5">
      <c r="B39" s="21">
        <v>2023</v>
      </c>
      <c r="C39" s="16">
        <v>3</v>
      </c>
      <c r="D39" s="16">
        <v>0</v>
      </c>
      <c r="E39" s="16">
        <v>0</v>
      </c>
      <c r="F39" s="16">
        <v>0</v>
      </c>
      <c r="G39" s="16">
        <v>0</v>
      </c>
      <c r="H39" s="62">
        <f>SUM(C39:G39)</f>
        <v>3</v>
      </c>
    </row>
    <row r="40" spans="1:13" ht="12.65" customHeight="1" x14ac:dyDescent="0.3">
      <c r="B40" s="56" t="s">
        <v>11</v>
      </c>
      <c r="C40" s="62">
        <f>SUM(C35:C39)</f>
        <v>27</v>
      </c>
      <c r="D40" s="62">
        <f t="shared" ref="D40:G40" si="4">SUM(D35:D39)</f>
        <v>2</v>
      </c>
      <c r="E40" s="62">
        <f t="shared" si="4"/>
        <v>1</v>
      </c>
      <c r="F40" s="62">
        <f t="shared" si="4"/>
        <v>0</v>
      </c>
      <c r="G40" s="62">
        <f t="shared" si="4"/>
        <v>0</v>
      </c>
      <c r="H40" s="19"/>
    </row>
    <row r="41" spans="1:13" ht="12.65" customHeight="1" x14ac:dyDescent="0.5"/>
    <row r="42" spans="1:13" s="80" customFormat="1" ht="15.5" x14ac:dyDescent="0.5">
      <c r="A42" s="80" t="s">
        <v>31</v>
      </c>
    </row>
    <row r="43" spans="1:13" s="58" customFormat="1" ht="14" x14ac:dyDescent="0.5">
      <c r="A43" s="58" t="s">
        <v>32</v>
      </c>
    </row>
    <row r="44" spans="1:13" ht="12.65" customHeight="1" x14ac:dyDescent="0.5">
      <c r="A44" s="13" t="s">
        <v>25</v>
      </c>
      <c r="B44" s="22">
        <v>545625</v>
      </c>
      <c r="C44" s="23"/>
      <c r="I44" s="13" t="s">
        <v>33</v>
      </c>
      <c r="J44" s="22">
        <f>SUM(E54,E61,E68,E75,E82)</f>
        <v>97578</v>
      </c>
      <c r="K44" s="24">
        <f>J44/1000</f>
        <v>97.578000000000003</v>
      </c>
      <c r="L44" s="25">
        <f>J44/$J$50</f>
        <v>0.15945576719438381</v>
      </c>
      <c r="M44" s="23"/>
    </row>
    <row r="45" spans="1:13" ht="12.65" customHeight="1" x14ac:dyDescent="0.5">
      <c r="A45" s="13" t="s">
        <v>26</v>
      </c>
      <c r="B45" s="22">
        <v>61319</v>
      </c>
      <c r="C45" s="23"/>
      <c r="I45" s="13" t="s">
        <v>34</v>
      </c>
      <c r="J45" s="22">
        <f>SUM(E55,E62,E69,E76,E83)</f>
        <v>2372</v>
      </c>
      <c r="K45" s="24">
        <f t="shared" ref="K45:K49" si="5">J45/1000</f>
        <v>2.3719999999999999</v>
      </c>
      <c r="L45" s="25">
        <f t="shared" ref="L45:L49" si="6">J45/$J$50</f>
        <v>3.8761716758396194E-3</v>
      </c>
      <c r="M45" s="23"/>
    </row>
    <row r="46" spans="1:13" ht="12.65" customHeight="1" x14ac:dyDescent="0.5">
      <c r="A46" s="13" t="s">
        <v>19</v>
      </c>
      <c r="B46" s="22">
        <v>5000</v>
      </c>
      <c r="C46" s="23"/>
      <c r="I46" s="13" t="s">
        <v>36</v>
      </c>
      <c r="J46" s="22">
        <f t="shared" ref="J46:J49" si="7">SUM(E56,E63,E70,E77,E84)</f>
        <v>244973</v>
      </c>
      <c r="K46" s="24">
        <f t="shared" si="5"/>
        <v>244.97300000000001</v>
      </c>
      <c r="L46" s="25">
        <f t="shared" si="6"/>
        <v>0.40031931026368428</v>
      </c>
      <c r="M46" s="23"/>
    </row>
    <row r="47" spans="1:13" ht="12.65" customHeight="1" x14ac:dyDescent="0.5">
      <c r="A47" s="13" t="s">
        <v>37</v>
      </c>
      <c r="B47" s="22">
        <v>0</v>
      </c>
      <c r="C47" s="23"/>
      <c r="I47" s="13" t="s">
        <v>38</v>
      </c>
      <c r="J47" s="22">
        <f t="shared" si="7"/>
        <v>131312</v>
      </c>
      <c r="K47" s="24">
        <f t="shared" si="5"/>
        <v>131.31200000000001</v>
      </c>
      <c r="L47" s="25">
        <f t="shared" si="6"/>
        <v>0.21458172643248402</v>
      </c>
      <c r="M47" s="23"/>
    </row>
    <row r="48" spans="1:13" ht="12.65" customHeight="1" x14ac:dyDescent="0.5">
      <c r="A48" s="13" t="s">
        <v>39</v>
      </c>
      <c r="B48" s="22">
        <v>0</v>
      </c>
      <c r="C48" s="23"/>
      <c r="I48" s="13" t="s">
        <v>40</v>
      </c>
      <c r="J48" s="22">
        <f t="shared" si="7"/>
        <v>134318</v>
      </c>
      <c r="K48" s="24">
        <f t="shared" si="5"/>
        <v>134.31800000000001</v>
      </c>
      <c r="L48" s="25">
        <f t="shared" si="6"/>
        <v>0.21949394062201771</v>
      </c>
      <c r="M48" s="23"/>
    </row>
    <row r="49" spans="1:13" ht="12.65" customHeight="1" x14ac:dyDescent="0.5">
      <c r="A49" s="9" t="s">
        <v>22</v>
      </c>
      <c r="B49" s="70">
        <f>SUM(B44:B48)</f>
        <v>611944</v>
      </c>
      <c r="I49" s="13" t="s">
        <v>41</v>
      </c>
      <c r="J49" s="22">
        <f t="shared" si="7"/>
        <v>1391</v>
      </c>
      <c r="K49" s="24">
        <f t="shared" si="5"/>
        <v>1.391</v>
      </c>
      <c r="L49" s="25">
        <f t="shared" si="6"/>
        <v>2.2730838115906033E-3</v>
      </c>
      <c r="M49" s="23" t="s">
        <v>35</v>
      </c>
    </row>
    <row r="50" spans="1:13" ht="12.65" customHeight="1" x14ac:dyDescent="0.5">
      <c r="A50" s="10"/>
      <c r="B50" s="27"/>
      <c r="I50" s="65" t="s">
        <v>22</v>
      </c>
      <c r="J50" s="64">
        <f>SUM(J44:J49)</f>
        <v>611944</v>
      </c>
      <c r="K50" s="67">
        <f t="shared" ref="K50:L50" si="8">SUM(K44:K49)</f>
        <v>611.94399999999996</v>
      </c>
      <c r="L50" s="66">
        <f t="shared" si="8"/>
        <v>1</v>
      </c>
    </row>
    <row r="51" spans="1:13" ht="12.65" customHeight="1" x14ac:dyDescent="0.5"/>
    <row r="52" spans="1:13" ht="12.65" customHeight="1" x14ac:dyDescent="0.5">
      <c r="B52" s="28">
        <v>2020</v>
      </c>
      <c r="C52" s="28">
        <v>2021</v>
      </c>
      <c r="D52" s="28">
        <v>2022</v>
      </c>
      <c r="E52" s="28">
        <v>2023</v>
      </c>
      <c r="F52" s="75" t="s">
        <v>75</v>
      </c>
    </row>
    <row r="53" spans="1:13" ht="12.65" customHeight="1" x14ac:dyDescent="0.5">
      <c r="A53" s="72" t="s">
        <v>25</v>
      </c>
      <c r="B53" s="73">
        <f>SUM(B54:B59)</f>
        <v>171259</v>
      </c>
      <c r="C53" s="73">
        <f t="shared" ref="C53:E53" si="9">SUM(C54:C59)</f>
        <v>351856</v>
      </c>
      <c r="D53" s="73">
        <f t="shared" si="9"/>
        <v>375827</v>
      </c>
      <c r="E53" s="73">
        <f t="shared" si="9"/>
        <v>545625</v>
      </c>
      <c r="F53" s="74">
        <f>E53/$E$88</f>
        <v>0.89162570431281296</v>
      </c>
    </row>
    <row r="54" spans="1:13" ht="12.65" customHeight="1" x14ac:dyDescent="0.5">
      <c r="A54" s="14" t="s">
        <v>33</v>
      </c>
      <c r="B54" s="32">
        <v>6690</v>
      </c>
      <c r="C54" s="32">
        <v>92101</v>
      </c>
      <c r="D54" s="32">
        <v>28193</v>
      </c>
      <c r="E54" s="22">
        <v>97578</v>
      </c>
      <c r="F54" s="76">
        <f>IFERROR(E54/$E$53,0)</f>
        <v>0.17883711340206185</v>
      </c>
      <c r="I54" s="68" t="s">
        <v>42</v>
      </c>
      <c r="J54" s="69" t="str">
        <f>IFERROR((J62-I62)/I62,"-")</f>
        <v>-</v>
      </c>
      <c r="K54" s="69">
        <f t="shared" ref="K54:M54" si="10">IFERROR((K62-J62)/J62,"-")</f>
        <v>0.85797241713041372</v>
      </c>
      <c r="L54" s="69">
        <f t="shared" si="10"/>
        <v>8.0789942038322793E-2</v>
      </c>
      <c r="M54" s="69">
        <f t="shared" si="10"/>
        <v>0.29357276484204076</v>
      </c>
    </row>
    <row r="55" spans="1:13" ht="12.65" customHeight="1" x14ac:dyDescent="0.5">
      <c r="A55" s="14" t="s">
        <v>34</v>
      </c>
      <c r="B55" s="32">
        <v>0</v>
      </c>
      <c r="C55" s="32">
        <v>200</v>
      </c>
      <c r="D55" s="32">
        <v>200</v>
      </c>
      <c r="E55" s="22">
        <v>200</v>
      </c>
      <c r="F55" s="76">
        <f t="shared" ref="F55:F59" si="11">IFERROR(E55/$E$53,0)</f>
        <v>3.6655211912943871E-4</v>
      </c>
      <c r="J55" s="28">
        <v>2020</v>
      </c>
      <c r="K55" s="28">
        <v>2021</v>
      </c>
      <c r="L55" s="28">
        <v>2022</v>
      </c>
      <c r="M55" s="28">
        <v>2023</v>
      </c>
    </row>
    <row r="56" spans="1:13" ht="12.65" customHeight="1" x14ac:dyDescent="0.5">
      <c r="A56" s="14" t="s">
        <v>36</v>
      </c>
      <c r="B56" s="32">
        <v>82009</v>
      </c>
      <c r="C56" s="32">
        <v>120910</v>
      </c>
      <c r="D56" s="32">
        <v>175034</v>
      </c>
      <c r="E56" s="22">
        <v>239812</v>
      </c>
      <c r="F56" s="76">
        <f t="shared" si="11"/>
        <v>0.43951798396334479</v>
      </c>
      <c r="I56" s="14" t="s">
        <v>33</v>
      </c>
      <c r="J56" s="33">
        <f>SUM(B54,B61,B68,B75,B82)</f>
        <v>6690</v>
      </c>
      <c r="K56" s="33">
        <f t="shared" ref="K56:M61" si="12">SUM(C54,C61,C68,C75,C82)</f>
        <v>92101</v>
      </c>
      <c r="L56" s="33">
        <f t="shared" si="12"/>
        <v>28193</v>
      </c>
      <c r="M56" s="33">
        <f t="shared" si="12"/>
        <v>97578</v>
      </c>
    </row>
    <row r="57" spans="1:13" ht="12.65" customHeight="1" x14ac:dyDescent="0.5">
      <c r="A57" s="14" t="s">
        <v>38</v>
      </c>
      <c r="B57" s="32">
        <v>79006</v>
      </c>
      <c r="C57" s="32">
        <v>86524</v>
      </c>
      <c r="D57" s="32">
        <v>111466</v>
      </c>
      <c r="E57" s="22">
        <v>114609</v>
      </c>
      <c r="F57" s="76">
        <f t="shared" si="11"/>
        <v>0.21005085910652921</v>
      </c>
      <c r="I57" s="14" t="s">
        <v>34</v>
      </c>
      <c r="J57" s="33">
        <f t="shared" ref="J57:J61" si="13">SUM(B55,B62,B69,B76,B83)</f>
        <v>4958</v>
      </c>
      <c r="K57" s="33">
        <f t="shared" si="12"/>
        <v>2220</v>
      </c>
      <c r="L57" s="33">
        <f t="shared" si="12"/>
        <v>738</v>
      </c>
      <c r="M57" s="33">
        <f t="shared" si="12"/>
        <v>2372</v>
      </c>
    </row>
    <row r="58" spans="1:13" ht="12.65" customHeight="1" x14ac:dyDescent="0.5">
      <c r="A58" s="14" t="s">
        <v>40</v>
      </c>
      <c r="B58" s="32">
        <v>3554</v>
      </c>
      <c r="C58" s="32">
        <v>52121</v>
      </c>
      <c r="D58" s="32">
        <v>60934</v>
      </c>
      <c r="E58" s="22">
        <v>93426</v>
      </c>
      <c r="F58" s="76">
        <f t="shared" si="11"/>
        <v>0.1712274914089347</v>
      </c>
      <c r="I58" s="14" t="s">
        <v>36</v>
      </c>
      <c r="J58" s="33">
        <f t="shared" si="13"/>
        <v>87888</v>
      </c>
      <c r="K58" s="33">
        <f t="shared" si="12"/>
        <v>149981</v>
      </c>
      <c r="L58" s="33">
        <f t="shared" si="12"/>
        <v>205462</v>
      </c>
      <c r="M58" s="33">
        <f t="shared" si="12"/>
        <v>244973</v>
      </c>
    </row>
    <row r="59" spans="1:13" ht="12.65" customHeight="1" x14ac:dyDescent="0.5">
      <c r="A59" s="14" t="s">
        <v>41</v>
      </c>
      <c r="B59" s="32">
        <v>0</v>
      </c>
      <c r="C59" s="32">
        <v>0</v>
      </c>
      <c r="D59" s="32">
        <v>0</v>
      </c>
      <c r="E59" s="22">
        <v>0</v>
      </c>
      <c r="F59" s="76">
        <f t="shared" si="11"/>
        <v>0</v>
      </c>
      <c r="I59" s="14" t="s">
        <v>38</v>
      </c>
      <c r="J59" s="33">
        <f t="shared" si="13"/>
        <v>86019</v>
      </c>
      <c r="K59" s="33">
        <f t="shared" si="12"/>
        <v>97667</v>
      </c>
      <c r="L59" s="33">
        <f t="shared" si="12"/>
        <v>125734</v>
      </c>
      <c r="M59" s="33">
        <f t="shared" si="12"/>
        <v>131312</v>
      </c>
    </row>
    <row r="60" spans="1:13" ht="12.65" customHeight="1" x14ac:dyDescent="0.5">
      <c r="A60" s="72" t="s">
        <v>26</v>
      </c>
      <c r="B60" s="73">
        <f>SUM(B61:B66)</f>
        <v>64322</v>
      </c>
      <c r="C60" s="73">
        <f t="shared" ref="C60:E60" si="14">SUM(C61:C66)</f>
        <v>80847</v>
      </c>
      <c r="D60" s="73">
        <f t="shared" si="14"/>
        <v>92238</v>
      </c>
      <c r="E60" s="73">
        <f t="shared" si="14"/>
        <v>61319</v>
      </c>
      <c r="F60" s="74">
        <f>E60/$E$88</f>
        <v>0.10020361340253356</v>
      </c>
      <c r="I60" s="14" t="s">
        <v>40</v>
      </c>
      <c r="J60" s="33">
        <f t="shared" si="13"/>
        <v>50026</v>
      </c>
      <c r="K60" s="33">
        <f t="shared" si="12"/>
        <v>95734</v>
      </c>
      <c r="L60" s="33">
        <f t="shared" si="12"/>
        <v>112938</v>
      </c>
      <c r="M60" s="33">
        <f t="shared" si="12"/>
        <v>134318</v>
      </c>
    </row>
    <row r="61" spans="1:13" ht="12.65" customHeight="1" x14ac:dyDescent="0.5">
      <c r="A61" s="14" t="s">
        <v>33</v>
      </c>
      <c r="B61" s="32">
        <v>0</v>
      </c>
      <c r="C61" s="32">
        <v>0</v>
      </c>
      <c r="D61" s="32">
        <v>0</v>
      </c>
      <c r="E61" s="22">
        <v>0</v>
      </c>
      <c r="F61" s="76">
        <f>IFERROR(E61/$E$60,0)</f>
        <v>0</v>
      </c>
      <c r="I61" s="14" t="s">
        <v>41</v>
      </c>
      <c r="J61" s="33">
        <f t="shared" si="13"/>
        <v>0</v>
      </c>
      <c r="K61" s="33">
        <f t="shared" si="12"/>
        <v>0</v>
      </c>
      <c r="L61" s="33">
        <f t="shared" si="12"/>
        <v>0</v>
      </c>
      <c r="M61" s="33">
        <f t="shared" si="12"/>
        <v>1391</v>
      </c>
    </row>
    <row r="62" spans="1:13" ht="12.65" customHeight="1" x14ac:dyDescent="0.5">
      <c r="A62" s="14" t="s">
        <v>34</v>
      </c>
      <c r="B62" s="32">
        <v>4958</v>
      </c>
      <c r="C62" s="32">
        <v>2020</v>
      </c>
      <c r="D62" s="32">
        <v>538</v>
      </c>
      <c r="E62" s="22">
        <v>2172</v>
      </c>
      <c r="F62" s="76">
        <f t="shared" ref="F62:F66" si="15">IFERROR(E62/$E$60,0)</f>
        <v>3.5421321287039904E-2</v>
      </c>
      <c r="J62" s="64">
        <f>SUM(J56:J61)</f>
        <v>235581</v>
      </c>
      <c r="K62" s="64">
        <f t="shared" ref="K62:M62" si="16">SUM(K56:K61)</f>
        <v>437703</v>
      </c>
      <c r="L62" s="64">
        <f t="shared" si="16"/>
        <v>473065</v>
      </c>
      <c r="M62" s="64">
        <f t="shared" si="16"/>
        <v>611944</v>
      </c>
    </row>
    <row r="63" spans="1:13" ht="12.65" customHeight="1" x14ac:dyDescent="0.5">
      <c r="A63" s="14" t="s">
        <v>36</v>
      </c>
      <c r="B63" s="32">
        <v>5879</v>
      </c>
      <c r="C63" s="32">
        <v>29071</v>
      </c>
      <c r="D63" s="32">
        <v>30428</v>
      </c>
      <c r="E63" s="22">
        <v>5161</v>
      </c>
      <c r="F63" s="76">
        <f t="shared" si="15"/>
        <v>8.4166408454149605E-2</v>
      </c>
      <c r="J63" s="35"/>
      <c r="K63" s="35"/>
      <c r="L63" s="35"/>
      <c r="M63" s="35"/>
    </row>
    <row r="64" spans="1:13" ht="12.65" customHeight="1" x14ac:dyDescent="0.5">
      <c r="A64" s="14" t="s">
        <v>38</v>
      </c>
      <c r="B64" s="32">
        <v>7013</v>
      </c>
      <c r="C64" s="32">
        <v>6143</v>
      </c>
      <c r="D64" s="32">
        <v>9268</v>
      </c>
      <c r="E64" s="22">
        <v>11703</v>
      </c>
      <c r="F64" s="76">
        <f t="shared" si="15"/>
        <v>0.19085438444853961</v>
      </c>
    </row>
    <row r="65" spans="1:13" ht="12.65" customHeight="1" x14ac:dyDescent="0.5">
      <c r="A65" s="14" t="s">
        <v>40</v>
      </c>
      <c r="B65" s="32">
        <v>46472</v>
      </c>
      <c r="C65" s="32">
        <v>43613</v>
      </c>
      <c r="D65" s="32">
        <v>52004</v>
      </c>
      <c r="E65" s="22">
        <v>40892</v>
      </c>
      <c r="F65" s="76">
        <f t="shared" si="15"/>
        <v>0.66687323668031118</v>
      </c>
    </row>
    <row r="66" spans="1:13" ht="12.65" customHeight="1" x14ac:dyDescent="0.5">
      <c r="A66" s="14" t="s">
        <v>41</v>
      </c>
      <c r="B66" s="32">
        <v>0</v>
      </c>
      <c r="C66" s="32">
        <v>0</v>
      </c>
      <c r="D66" s="32">
        <v>0</v>
      </c>
      <c r="E66" s="22">
        <v>1391</v>
      </c>
      <c r="F66" s="76">
        <f t="shared" si="15"/>
        <v>2.2684649129959718E-2</v>
      </c>
    </row>
    <row r="67" spans="1:13" ht="12.65" customHeight="1" x14ac:dyDescent="0.5">
      <c r="A67" s="72" t="s">
        <v>19</v>
      </c>
      <c r="B67" s="73">
        <f>SUM(B68:B73)</f>
        <v>0</v>
      </c>
      <c r="C67" s="73">
        <f t="shared" ref="C67:E67" si="17">SUM(C68:C73)</f>
        <v>5000</v>
      </c>
      <c r="D67" s="73">
        <f t="shared" si="17"/>
        <v>5000</v>
      </c>
      <c r="E67" s="73">
        <f t="shared" si="17"/>
        <v>5000</v>
      </c>
      <c r="F67" s="74">
        <f>E67/$E$88</f>
        <v>8.1706822846534972E-3</v>
      </c>
    </row>
    <row r="68" spans="1:13" ht="12.65" customHeight="1" x14ac:dyDescent="0.5">
      <c r="A68" s="14" t="s">
        <v>33</v>
      </c>
      <c r="B68" s="32">
        <v>0</v>
      </c>
      <c r="C68" s="32">
        <v>0</v>
      </c>
      <c r="D68" s="32">
        <v>0</v>
      </c>
      <c r="E68" s="22">
        <v>0</v>
      </c>
      <c r="F68" s="76">
        <f>IFERROR(E68/$E$67,0)</f>
        <v>0</v>
      </c>
      <c r="J68" s="129" t="s">
        <v>44</v>
      </c>
      <c r="K68" s="129"/>
      <c r="L68" s="129"/>
      <c r="M68" s="129"/>
    </row>
    <row r="69" spans="1:13" ht="12.65" customHeight="1" x14ac:dyDescent="0.5">
      <c r="A69" s="14" t="s">
        <v>34</v>
      </c>
      <c r="B69" s="32">
        <v>0</v>
      </c>
      <c r="C69" s="32">
        <v>0</v>
      </c>
      <c r="D69" s="32">
        <v>0</v>
      </c>
      <c r="E69" s="22">
        <v>0</v>
      </c>
      <c r="F69" s="76">
        <f t="shared" ref="F69:F73" si="18">IFERROR(E69/$E$67,0)</f>
        <v>0</v>
      </c>
      <c r="J69" s="28">
        <v>2020</v>
      </c>
      <c r="K69" s="28">
        <v>2021</v>
      </c>
      <c r="L69" s="28">
        <v>2022</v>
      </c>
      <c r="M69" s="28">
        <v>2023</v>
      </c>
    </row>
    <row r="70" spans="1:13" ht="12.65" customHeight="1" x14ac:dyDescent="0.5">
      <c r="A70" s="14" t="s">
        <v>36</v>
      </c>
      <c r="B70" s="32">
        <v>0</v>
      </c>
      <c r="C70" s="32">
        <v>0</v>
      </c>
      <c r="D70" s="32">
        <v>0</v>
      </c>
      <c r="E70" s="22">
        <v>0</v>
      </c>
      <c r="F70" s="76">
        <f t="shared" si="18"/>
        <v>0</v>
      </c>
      <c r="I70" s="14" t="s">
        <v>33</v>
      </c>
      <c r="J70" s="33"/>
      <c r="K70" s="71">
        <f>IFERROR((K56-J56)/J56,"-")</f>
        <v>12.766965620328849</v>
      </c>
      <c r="L70" s="71">
        <f t="shared" ref="L70:M70" si="19">IFERROR((L56-K56)/K56,"-")</f>
        <v>-0.69389040292722115</v>
      </c>
      <c r="M70" s="71">
        <f t="shared" si="19"/>
        <v>2.4610718972794667</v>
      </c>
    </row>
    <row r="71" spans="1:13" ht="12.65" customHeight="1" x14ac:dyDescent="0.5">
      <c r="A71" s="14" t="s">
        <v>38</v>
      </c>
      <c r="B71" s="32">
        <v>0</v>
      </c>
      <c r="C71" s="32">
        <v>5000</v>
      </c>
      <c r="D71" s="32">
        <v>5000</v>
      </c>
      <c r="E71" s="22">
        <v>5000</v>
      </c>
      <c r="F71" s="76">
        <f t="shared" si="18"/>
        <v>1</v>
      </c>
      <c r="I71" s="14" t="s">
        <v>34</v>
      </c>
      <c r="J71" s="33"/>
      <c r="K71" s="71">
        <f t="shared" ref="K71:M75" si="20">IFERROR((K57-J57)/J57,"-")</f>
        <v>-0.55223880597014929</v>
      </c>
      <c r="L71" s="71">
        <f t="shared" si="20"/>
        <v>-0.66756756756756752</v>
      </c>
      <c r="M71" s="71">
        <f t="shared" si="20"/>
        <v>2.2140921409214092</v>
      </c>
    </row>
    <row r="72" spans="1:13" ht="12.65" customHeight="1" x14ac:dyDescent="0.5">
      <c r="A72" s="14" t="s">
        <v>40</v>
      </c>
      <c r="B72" s="32">
        <v>0</v>
      </c>
      <c r="C72" s="32">
        <v>0</v>
      </c>
      <c r="D72" s="32">
        <v>0</v>
      </c>
      <c r="E72" s="22">
        <v>0</v>
      </c>
      <c r="F72" s="76">
        <f t="shared" si="18"/>
        <v>0</v>
      </c>
      <c r="I72" s="14" t="s">
        <v>36</v>
      </c>
      <c r="J72" s="33"/>
      <c r="K72" s="71">
        <f t="shared" si="20"/>
        <v>0.70650145639905337</v>
      </c>
      <c r="L72" s="71">
        <f t="shared" si="20"/>
        <v>0.36992018989071951</v>
      </c>
      <c r="M72" s="71">
        <f t="shared" si="20"/>
        <v>0.19230319961842093</v>
      </c>
    </row>
    <row r="73" spans="1:13" ht="12.65" customHeight="1" x14ac:dyDescent="0.5">
      <c r="A73" s="14" t="s">
        <v>41</v>
      </c>
      <c r="B73" s="32">
        <v>0</v>
      </c>
      <c r="C73" s="32">
        <v>0</v>
      </c>
      <c r="D73" s="32">
        <v>0</v>
      </c>
      <c r="E73" s="22">
        <v>0</v>
      </c>
      <c r="F73" s="76">
        <f t="shared" si="18"/>
        <v>0</v>
      </c>
      <c r="I73" s="14" t="s">
        <v>38</v>
      </c>
      <c r="J73" s="33"/>
      <c r="K73" s="71">
        <f t="shared" si="20"/>
        <v>0.13541194387286529</v>
      </c>
      <c r="L73" s="71">
        <f t="shared" si="20"/>
        <v>0.28737444582100402</v>
      </c>
      <c r="M73" s="71">
        <f t="shared" si="20"/>
        <v>4.4363497542430845E-2</v>
      </c>
    </row>
    <row r="74" spans="1:13" ht="12.65" customHeight="1" x14ac:dyDescent="0.5">
      <c r="A74" s="72" t="s">
        <v>37</v>
      </c>
      <c r="B74" s="73">
        <f>SUM(B75:B80)</f>
        <v>0</v>
      </c>
      <c r="C74" s="73">
        <f t="shared" ref="C74:E74" si="21">SUM(C75:C80)</f>
        <v>0</v>
      </c>
      <c r="D74" s="73">
        <f t="shared" si="21"/>
        <v>0</v>
      </c>
      <c r="E74" s="73">
        <f t="shared" si="21"/>
        <v>0</v>
      </c>
      <c r="F74" s="74">
        <f>E74/$E$88</f>
        <v>0</v>
      </c>
      <c r="I74" s="14" t="s">
        <v>40</v>
      </c>
      <c r="J74" s="33"/>
      <c r="K74" s="71">
        <f t="shared" si="20"/>
        <v>0.91368488386039259</v>
      </c>
      <c r="L74" s="71">
        <f t="shared" si="20"/>
        <v>0.17970626945494808</v>
      </c>
      <c r="M74" s="71">
        <f t="shared" si="20"/>
        <v>0.1893074076041722</v>
      </c>
    </row>
    <row r="75" spans="1:13" ht="12.65" customHeight="1" x14ac:dyDescent="0.5">
      <c r="A75" s="14" t="s">
        <v>33</v>
      </c>
      <c r="B75" s="32">
        <v>0</v>
      </c>
      <c r="C75" s="32">
        <v>0</v>
      </c>
      <c r="D75" s="32">
        <v>0</v>
      </c>
      <c r="E75" s="22">
        <v>0</v>
      </c>
      <c r="F75" s="76">
        <f>IFERROR(E75/$E$74,0)</f>
        <v>0</v>
      </c>
      <c r="I75" s="14" t="s">
        <v>41</v>
      </c>
      <c r="J75" s="33"/>
      <c r="K75" s="71" t="str">
        <f>IFERROR((K61-J61)/J61,"-")</f>
        <v>-</v>
      </c>
      <c r="L75" s="71" t="str">
        <f t="shared" si="20"/>
        <v>-</v>
      </c>
      <c r="M75" s="71" t="str">
        <f t="shared" si="20"/>
        <v>-</v>
      </c>
    </row>
    <row r="76" spans="1:13" ht="12.65" customHeight="1" x14ac:dyDescent="0.5">
      <c r="A76" s="14" t="s">
        <v>34</v>
      </c>
      <c r="B76" s="32">
        <v>0</v>
      </c>
      <c r="C76" s="32">
        <v>0</v>
      </c>
      <c r="D76" s="32">
        <v>0</v>
      </c>
      <c r="E76" s="22">
        <v>0</v>
      </c>
      <c r="F76" s="76">
        <f t="shared" ref="F76:F80" si="22">IFERROR(E76/$E$74,0)</f>
        <v>0</v>
      </c>
      <c r="J76" s="34"/>
      <c r="K76" s="36"/>
      <c r="L76" s="36"/>
      <c r="M76" s="36"/>
    </row>
    <row r="77" spans="1:13" ht="12.65" customHeight="1" x14ac:dyDescent="0.5">
      <c r="A77" s="14" t="s">
        <v>36</v>
      </c>
      <c r="B77" s="32">
        <v>0</v>
      </c>
      <c r="C77" s="32">
        <v>0</v>
      </c>
      <c r="D77" s="32">
        <v>0</v>
      </c>
      <c r="E77" s="22">
        <v>0</v>
      </c>
      <c r="F77" s="76">
        <f t="shared" si="22"/>
        <v>0</v>
      </c>
      <c r="J77" s="35"/>
      <c r="K77" s="35"/>
      <c r="L77" s="35"/>
      <c r="M77" s="35"/>
    </row>
    <row r="78" spans="1:13" ht="12.65" customHeight="1" x14ac:dyDescent="0.5">
      <c r="A78" s="14" t="s">
        <v>38</v>
      </c>
      <c r="B78" s="32">
        <v>0</v>
      </c>
      <c r="C78" s="32">
        <v>0</v>
      </c>
      <c r="D78" s="32">
        <v>0</v>
      </c>
      <c r="E78" s="22">
        <v>0</v>
      </c>
      <c r="F78" s="76">
        <f t="shared" si="22"/>
        <v>0</v>
      </c>
    </row>
    <row r="79" spans="1:13" ht="12.65" customHeight="1" x14ac:dyDescent="0.5">
      <c r="A79" s="14" t="s">
        <v>40</v>
      </c>
      <c r="B79" s="32">
        <v>0</v>
      </c>
      <c r="C79" s="32">
        <v>0</v>
      </c>
      <c r="D79" s="32">
        <v>0</v>
      </c>
      <c r="E79" s="22">
        <v>0</v>
      </c>
      <c r="F79" s="76">
        <f t="shared" si="22"/>
        <v>0</v>
      </c>
    </row>
    <row r="80" spans="1:13" ht="12.65" customHeight="1" x14ac:dyDescent="0.5">
      <c r="A80" s="14" t="s">
        <v>41</v>
      </c>
      <c r="B80" s="32">
        <v>0</v>
      </c>
      <c r="C80" s="32">
        <v>0</v>
      </c>
      <c r="D80" s="32">
        <v>0</v>
      </c>
      <c r="E80" s="22">
        <v>0</v>
      </c>
      <c r="F80" s="76">
        <f t="shared" si="22"/>
        <v>0</v>
      </c>
    </row>
    <row r="81" spans="1:12" ht="12.65" customHeight="1" x14ac:dyDescent="0.5">
      <c r="A81" s="72" t="s">
        <v>39</v>
      </c>
      <c r="B81" s="73">
        <f>SUM(B82:B87)</f>
        <v>0</v>
      </c>
      <c r="C81" s="73">
        <f t="shared" ref="C81:E81" si="23">SUM(C82:C87)</f>
        <v>0</v>
      </c>
      <c r="D81" s="73">
        <f t="shared" si="23"/>
        <v>0</v>
      </c>
      <c r="E81" s="73">
        <f t="shared" si="23"/>
        <v>0</v>
      </c>
      <c r="F81" s="74">
        <f>E81/$E$88</f>
        <v>0</v>
      </c>
    </row>
    <row r="82" spans="1:12" ht="12.65" customHeight="1" x14ac:dyDescent="0.5">
      <c r="A82" s="14" t="s">
        <v>33</v>
      </c>
      <c r="B82" s="32">
        <v>0</v>
      </c>
      <c r="C82" s="32">
        <v>0</v>
      </c>
      <c r="D82" s="32">
        <v>0</v>
      </c>
      <c r="E82" s="22">
        <v>0</v>
      </c>
      <c r="F82" s="76">
        <f>IFERROR(E82/$E$81,0)</f>
        <v>0</v>
      </c>
    </row>
    <row r="83" spans="1:12" ht="12.65" customHeight="1" x14ac:dyDescent="0.5">
      <c r="A83" s="14" t="s">
        <v>34</v>
      </c>
      <c r="B83" s="32">
        <v>0</v>
      </c>
      <c r="C83" s="32">
        <v>0</v>
      </c>
      <c r="D83" s="32">
        <v>0</v>
      </c>
      <c r="E83" s="22">
        <v>0</v>
      </c>
      <c r="F83" s="76">
        <f t="shared" ref="F83:F87" si="24">IFERROR(E83/$E$81,0)</f>
        <v>0</v>
      </c>
    </row>
    <row r="84" spans="1:12" ht="12.65" customHeight="1" x14ac:dyDescent="0.5">
      <c r="A84" s="14" t="s">
        <v>36</v>
      </c>
      <c r="B84" s="32">
        <v>0</v>
      </c>
      <c r="C84" s="32">
        <v>0</v>
      </c>
      <c r="D84" s="32">
        <v>0</v>
      </c>
      <c r="E84" s="22">
        <v>0</v>
      </c>
      <c r="F84" s="76">
        <f t="shared" si="24"/>
        <v>0</v>
      </c>
    </row>
    <row r="85" spans="1:12" ht="12.65" customHeight="1" x14ac:dyDescent="0.5">
      <c r="A85" s="14" t="s">
        <v>38</v>
      </c>
      <c r="B85" s="32">
        <v>0</v>
      </c>
      <c r="C85" s="32">
        <v>0</v>
      </c>
      <c r="D85" s="32">
        <v>0</v>
      </c>
      <c r="E85" s="22">
        <v>0</v>
      </c>
      <c r="F85" s="76">
        <f t="shared" si="24"/>
        <v>0</v>
      </c>
    </row>
    <row r="86" spans="1:12" ht="12.65" customHeight="1" x14ac:dyDescent="0.5">
      <c r="A86" s="14" t="s">
        <v>40</v>
      </c>
      <c r="B86" s="32">
        <v>0</v>
      </c>
      <c r="C86" s="32">
        <v>0</v>
      </c>
      <c r="D86" s="32">
        <v>0</v>
      </c>
      <c r="E86" s="22">
        <v>0</v>
      </c>
      <c r="F86" s="76">
        <f t="shared" si="24"/>
        <v>0</v>
      </c>
    </row>
    <row r="87" spans="1:12" ht="12.65" customHeight="1" x14ac:dyDescent="0.5">
      <c r="A87" s="14" t="s">
        <v>41</v>
      </c>
      <c r="B87" s="32">
        <v>0</v>
      </c>
      <c r="C87" s="32">
        <v>0</v>
      </c>
      <c r="D87" s="32">
        <v>0</v>
      </c>
      <c r="E87" s="22">
        <v>0</v>
      </c>
      <c r="F87" s="76">
        <f t="shared" si="24"/>
        <v>0</v>
      </c>
    </row>
    <row r="88" spans="1:12" ht="12.65" customHeight="1" x14ac:dyDescent="0.5">
      <c r="A88" s="8" t="s">
        <v>22</v>
      </c>
      <c r="B88" s="64">
        <f>SUM(B81,B74,B67,B60,B53)</f>
        <v>235581</v>
      </c>
      <c r="C88" s="64">
        <f t="shared" ref="C88:E88" si="25">SUM(C81,C74,C67,C60,C53)</f>
        <v>437703</v>
      </c>
      <c r="D88" s="64">
        <f t="shared" si="25"/>
        <v>473065</v>
      </c>
      <c r="E88" s="64">
        <f t="shared" si="25"/>
        <v>611944</v>
      </c>
      <c r="F88" s="62"/>
    </row>
    <row r="89" spans="1:12" ht="12.65" customHeight="1" x14ac:dyDescent="0.5">
      <c r="B89" s="27"/>
      <c r="E89" s="37"/>
      <c r="F89" s="37"/>
      <c r="G89" s="37"/>
      <c r="H89" s="37"/>
      <c r="I89" s="37"/>
      <c r="J89" s="37"/>
      <c r="L89" s="27"/>
    </row>
    <row r="90" spans="1:12" ht="12.65" customHeight="1" x14ac:dyDescent="0.5">
      <c r="B90" s="27"/>
      <c r="E90" s="37"/>
      <c r="F90" s="37"/>
      <c r="G90" s="37"/>
      <c r="H90" s="37"/>
      <c r="I90" s="37"/>
      <c r="J90" s="37"/>
      <c r="L90" s="27"/>
    </row>
    <row r="91" spans="1:12" s="38" customFormat="1" ht="12.65" customHeight="1" x14ac:dyDescent="0.5">
      <c r="A91" s="38" t="s">
        <v>76</v>
      </c>
      <c r="B91" s="77"/>
      <c r="E91" s="39"/>
      <c r="F91" s="39"/>
      <c r="G91" s="39"/>
      <c r="H91" s="39"/>
      <c r="I91" s="39"/>
      <c r="J91" s="39"/>
      <c r="L91" s="77"/>
    </row>
    <row r="92" spans="1:12" ht="12.65" customHeight="1" x14ac:dyDescent="0.5">
      <c r="B92" s="27"/>
      <c r="E92" s="40" t="s">
        <v>33</v>
      </c>
      <c r="F92" s="40" t="s">
        <v>34</v>
      </c>
      <c r="G92" s="40" t="s">
        <v>36</v>
      </c>
      <c r="H92" s="40" t="s">
        <v>38</v>
      </c>
      <c r="I92" s="40" t="s">
        <v>40</v>
      </c>
      <c r="J92" s="40" t="s">
        <v>41</v>
      </c>
      <c r="L92" s="27"/>
    </row>
    <row r="93" spans="1:12" ht="12.65" customHeight="1" x14ac:dyDescent="0.5">
      <c r="A93" s="13" t="s">
        <v>0</v>
      </c>
      <c r="B93" s="22">
        <v>2549</v>
      </c>
      <c r="C93" s="25">
        <v>0</v>
      </c>
      <c r="E93" s="41">
        <v>0</v>
      </c>
      <c r="F93" s="41">
        <v>0</v>
      </c>
      <c r="G93" s="41">
        <v>1171</v>
      </c>
      <c r="H93" s="41">
        <v>46</v>
      </c>
      <c r="I93" s="41">
        <v>1332</v>
      </c>
      <c r="J93" s="41">
        <v>0</v>
      </c>
      <c r="K93" s="70">
        <f>SUM(E93:J93)</f>
        <v>2549</v>
      </c>
      <c r="L93" s="27"/>
    </row>
    <row r="94" spans="1:12" ht="12.65" customHeight="1" x14ac:dyDescent="0.5">
      <c r="A94" s="13" t="s">
        <v>45</v>
      </c>
      <c r="B94" s="22">
        <v>3972</v>
      </c>
      <c r="C94" s="25">
        <v>3.1879488526887372E-2</v>
      </c>
      <c r="E94" s="41">
        <v>0</v>
      </c>
      <c r="F94" s="41">
        <v>0</v>
      </c>
      <c r="G94" s="41">
        <v>3972</v>
      </c>
      <c r="H94" s="41">
        <v>0</v>
      </c>
      <c r="I94" s="41">
        <v>0</v>
      </c>
      <c r="J94" s="41">
        <v>0</v>
      </c>
      <c r="K94" s="70">
        <f t="shared" ref="K94:K102" si="26">SUM(E94:J94)</f>
        <v>3972</v>
      </c>
      <c r="L94" s="27"/>
    </row>
    <row r="95" spans="1:12" ht="12.65" customHeight="1" x14ac:dyDescent="0.5">
      <c r="A95" s="13" t="s">
        <v>46</v>
      </c>
      <c r="B95" s="22">
        <v>355</v>
      </c>
      <c r="C95" s="25">
        <v>0</v>
      </c>
      <c r="E95" s="41">
        <v>0</v>
      </c>
      <c r="F95" s="41">
        <v>0</v>
      </c>
      <c r="G95" s="41">
        <v>294</v>
      </c>
      <c r="H95" s="41">
        <v>0</v>
      </c>
      <c r="I95" s="41">
        <v>61</v>
      </c>
      <c r="J95" s="41">
        <v>0</v>
      </c>
      <c r="K95" s="70">
        <f t="shared" si="26"/>
        <v>355</v>
      </c>
      <c r="L95" s="27"/>
    </row>
    <row r="96" spans="1:12" ht="12.65" customHeight="1" x14ac:dyDescent="0.5">
      <c r="A96" s="13" t="s">
        <v>47</v>
      </c>
      <c r="B96" s="22">
        <v>0</v>
      </c>
      <c r="C96" s="25">
        <v>0</v>
      </c>
      <c r="E96" s="41">
        <v>0</v>
      </c>
      <c r="F96" s="41">
        <v>0</v>
      </c>
      <c r="G96" s="41">
        <v>0</v>
      </c>
      <c r="H96" s="41">
        <v>0</v>
      </c>
      <c r="I96" s="41">
        <v>0</v>
      </c>
      <c r="J96" s="41">
        <v>0</v>
      </c>
      <c r="K96" s="70">
        <f t="shared" si="26"/>
        <v>0</v>
      </c>
      <c r="L96" s="27"/>
    </row>
    <row r="97" spans="1:12" ht="12.65" customHeight="1" x14ac:dyDescent="0.5">
      <c r="A97" s="13" t="s">
        <v>48</v>
      </c>
      <c r="B97" s="22">
        <v>0</v>
      </c>
      <c r="C97" s="25">
        <v>0</v>
      </c>
      <c r="E97" s="41">
        <v>0</v>
      </c>
      <c r="F97" s="41">
        <v>0</v>
      </c>
      <c r="G97" s="41">
        <v>0</v>
      </c>
      <c r="H97" s="41">
        <v>0</v>
      </c>
      <c r="I97" s="41">
        <v>0</v>
      </c>
      <c r="J97" s="41">
        <v>0</v>
      </c>
      <c r="K97" s="70">
        <f t="shared" si="26"/>
        <v>0</v>
      </c>
      <c r="L97" s="27"/>
    </row>
    <row r="98" spans="1:12" ht="12.65" customHeight="1" x14ac:dyDescent="0.5">
      <c r="A98" s="13" t="s">
        <v>49</v>
      </c>
      <c r="B98" s="22">
        <v>0</v>
      </c>
      <c r="C98" s="25">
        <v>0.95717288491854968</v>
      </c>
      <c r="E98" s="41">
        <v>0</v>
      </c>
      <c r="F98" s="41">
        <v>0</v>
      </c>
      <c r="G98" s="41">
        <v>0</v>
      </c>
      <c r="H98" s="41">
        <v>0</v>
      </c>
      <c r="I98" s="41">
        <v>0</v>
      </c>
      <c r="J98" s="41">
        <v>0</v>
      </c>
      <c r="K98" s="70">
        <f t="shared" si="26"/>
        <v>0</v>
      </c>
      <c r="L98" s="27"/>
    </row>
    <row r="99" spans="1:12" ht="12.65" customHeight="1" x14ac:dyDescent="0.5">
      <c r="A99" s="13" t="s">
        <v>50</v>
      </c>
      <c r="B99" s="22">
        <v>0</v>
      </c>
      <c r="C99" s="25">
        <v>0</v>
      </c>
      <c r="E99" s="41">
        <v>0</v>
      </c>
      <c r="F99" s="41">
        <v>0</v>
      </c>
      <c r="G99" s="41">
        <v>0</v>
      </c>
      <c r="H99" s="41">
        <v>0</v>
      </c>
      <c r="I99" s="41">
        <v>0</v>
      </c>
      <c r="J99" s="41">
        <v>0</v>
      </c>
      <c r="K99" s="70">
        <f t="shared" si="26"/>
        <v>0</v>
      </c>
      <c r="L99" s="27"/>
    </row>
    <row r="100" spans="1:12" ht="12.65" customHeight="1" x14ac:dyDescent="0.5">
      <c r="A100" s="13" t="s">
        <v>51</v>
      </c>
      <c r="B100" s="22">
        <v>29</v>
      </c>
      <c r="C100" s="25">
        <v>1.094762655456297E-2</v>
      </c>
      <c r="E100" s="41">
        <v>0</v>
      </c>
      <c r="F100" s="41">
        <v>0</v>
      </c>
      <c r="G100" s="41">
        <v>0</v>
      </c>
      <c r="H100" s="41">
        <v>0</v>
      </c>
      <c r="I100" s="41">
        <v>29</v>
      </c>
      <c r="J100" s="41">
        <v>0</v>
      </c>
      <c r="K100" s="70">
        <f t="shared" si="26"/>
        <v>29</v>
      </c>
      <c r="L100" s="27"/>
    </row>
    <row r="101" spans="1:12" ht="12.65" customHeight="1" x14ac:dyDescent="0.5">
      <c r="A101" s="13" t="s">
        <v>52</v>
      </c>
      <c r="B101" s="22">
        <v>0</v>
      </c>
      <c r="C101" s="25">
        <v>0</v>
      </c>
      <c r="E101" s="41">
        <v>0</v>
      </c>
      <c r="F101" s="41">
        <v>0</v>
      </c>
      <c r="G101" s="41">
        <v>0</v>
      </c>
      <c r="H101" s="41">
        <v>0</v>
      </c>
      <c r="I101" s="41">
        <v>0</v>
      </c>
      <c r="J101" s="41">
        <v>0</v>
      </c>
      <c r="K101" s="70">
        <f t="shared" si="26"/>
        <v>0</v>
      </c>
      <c r="L101" s="27"/>
    </row>
    <row r="102" spans="1:12" ht="12.65" customHeight="1" x14ac:dyDescent="0.5">
      <c r="A102" s="13" t="s">
        <v>53</v>
      </c>
      <c r="B102" s="22">
        <v>0</v>
      </c>
      <c r="C102" s="25">
        <v>0</v>
      </c>
      <c r="E102" s="41">
        <v>0</v>
      </c>
      <c r="F102" s="41">
        <v>0</v>
      </c>
      <c r="G102" s="41">
        <v>0</v>
      </c>
      <c r="H102" s="41">
        <v>0</v>
      </c>
      <c r="I102" s="41">
        <v>0</v>
      </c>
      <c r="J102" s="41">
        <v>0</v>
      </c>
      <c r="K102" s="70">
        <f t="shared" si="26"/>
        <v>0</v>
      </c>
      <c r="L102" s="27"/>
    </row>
    <row r="103" spans="1:12" ht="12.65" customHeight="1" x14ac:dyDescent="0.5">
      <c r="A103" s="43" t="s">
        <v>54</v>
      </c>
      <c r="B103" s="44">
        <v>0</v>
      </c>
      <c r="C103" s="79">
        <v>0</v>
      </c>
      <c r="E103" s="41">
        <v>0</v>
      </c>
      <c r="F103" s="41">
        <v>0</v>
      </c>
      <c r="G103" s="41">
        <v>0</v>
      </c>
      <c r="H103" s="41">
        <v>0</v>
      </c>
      <c r="I103" s="41">
        <v>0</v>
      </c>
      <c r="J103" s="41">
        <v>0</v>
      </c>
      <c r="K103" s="26"/>
      <c r="L103" s="27"/>
    </row>
    <row r="104" spans="1:12" ht="12.65" customHeight="1" x14ac:dyDescent="0.5">
      <c r="E104" s="15">
        <f t="shared" ref="E104:J104" si="27">SUM(E93:E103)/$B$105</f>
        <v>0</v>
      </c>
      <c r="F104" s="15">
        <f t="shared" si="27"/>
        <v>0</v>
      </c>
      <c r="G104" s="15">
        <f t="shared" si="27"/>
        <v>0.78740043446777697</v>
      </c>
      <c r="H104" s="15">
        <f t="shared" si="27"/>
        <v>6.6618392469225199E-3</v>
      </c>
      <c r="I104" s="15">
        <f t="shared" si="27"/>
        <v>0.20593772628530049</v>
      </c>
      <c r="J104" s="15">
        <f t="shared" si="27"/>
        <v>0</v>
      </c>
      <c r="K104" s="45"/>
      <c r="L104" s="27"/>
    </row>
    <row r="105" spans="1:12" ht="23" x14ac:dyDescent="0.5">
      <c r="A105" s="78" t="s">
        <v>55</v>
      </c>
      <c r="B105" s="26">
        <f>SUM(B93:B103)</f>
        <v>6905</v>
      </c>
      <c r="C105" s="25">
        <f>B105/$B$49</f>
        <v>1.1283712235106481E-2</v>
      </c>
      <c r="L105" s="27"/>
    </row>
    <row r="106" spans="1:12" ht="12.65" customHeight="1" x14ac:dyDescent="0.5">
      <c r="B106" s="27"/>
      <c r="L106" s="27"/>
    </row>
    <row r="107" spans="1:12" s="58" customFormat="1" ht="14" x14ac:dyDescent="0.5">
      <c r="A107" s="58" t="s">
        <v>56</v>
      </c>
    </row>
    <row r="108" spans="1:12" ht="12.65" customHeight="1" x14ac:dyDescent="0.5">
      <c r="A108" s="29" t="s">
        <v>57</v>
      </c>
      <c r="B108" s="31">
        <v>475229</v>
      </c>
    </row>
    <row r="109" spans="1:12" ht="12.65" customHeight="1" x14ac:dyDescent="0.5">
      <c r="A109" s="46"/>
      <c r="B109" s="30"/>
    </row>
    <row r="110" spans="1:12" s="38" customFormat="1" ht="12.65" customHeight="1" x14ac:dyDescent="0.5">
      <c r="A110" s="38" t="s">
        <v>58</v>
      </c>
      <c r="B110" s="77"/>
      <c r="E110" s="39"/>
      <c r="F110" s="39"/>
      <c r="G110" s="39"/>
      <c r="H110" s="39"/>
      <c r="I110" s="39"/>
      <c r="J110" s="39"/>
      <c r="L110" s="77"/>
    </row>
    <row r="111" spans="1:12" ht="12.65" customHeight="1" x14ac:dyDescent="0.5">
      <c r="A111" s="13" t="s">
        <v>59</v>
      </c>
      <c r="B111" s="22">
        <v>325551</v>
      </c>
      <c r="C111" s="15">
        <f>B111/$B$118</f>
        <v>0.98451037732140212</v>
      </c>
      <c r="D111" s="23"/>
      <c r="E111" s="47"/>
    </row>
    <row r="112" spans="1:12" ht="12.65" customHeight="1" x14ac:dyDescent="0.5">
      <c r="A112" s="13" t="s">
        <v>61</v>
      </c>
      <c r="B112" s="22">
        <v>0</v>
      </c>
      <c r="C112" s="15">
        <f t="shared" ref="C112:C117" si="28">B112/$B$118</f>
        <v>0</v>
      </c>
      <c r="D112" s="23"/>
    </row>
    <row r="113" spans="1:4" ht="12.65" customHeight="1" x14ac:dyDescent="0.5">
      <c r="A113" s="13" t="s">
        <v>21</v>
      </c>
      <c r="B113" s="22">
        <v>0</v>
      </c>
      <c r="C113" s="15">
        <f t="shared" si="28"/>
        <v>0</v>
      </c>
      <c r="D113" s="23"/>
    </row>
    <row r="114" spans="1:4" ht="12.65" customHeight="1" x14ac:dyDescent="0.5">
      <c r="A114" s="13" t="s">
        <v>62</v>
      </c>
      <c r="B114" s="22">
        <v>5000</v>
      </c>
      <c r="C114" s="15">
        <f t="shared" si="28"/>
        <v>1.5120678132172872E-2</v>
      </c>
      <c r="D114" s="23"/>
    </row>
    <row r="115" spans="1:4" ht="12.65" customHeight="1" x14ac:dyDescent="0.5">
      <c r="A115" s="13" t="s">
        <v>63</v>
      </c>
      <c r="B115" s="22">
        <v>0</v>
      </c>
      <c r="C115" s="15">
        <f t="shared" si="28"/>
        <v>0</v>
      </c>
      <c r="D115" s="23"/>
    </row>
    <row r="116" spans="1:4" ht="12.65" customHeight="1" x14ac:dyDescent="0.5">
      <c r="A116" s="13" t="s">
        <v>64</v>
      </c>
      <c r="B116" s="22">
        <v>122</v>
      </c>
      <c r="C116" s="15">
        <f t="shared" si="28"/>
        <v>3.6894454642501809E-4</v>
      </c>
      <c r="D116" s="23"/>
    </row>
    <row r="117" spans="1:4" ht="12.65" customHeight="1" x14ac:dyDescent="0.5">
      <c r="A117" s="13" t="s">
        <v>60</v>
      </c>
      <c r="B117" s="22">
        <v>0</v>
      </c>
      <c r="C117" s="15">
        <f t="shared" si="28"/>
        <v>0</v>
      </c>
      <c r="D117" s="23"/>
    </row>
    <row r="118" spans="1:4" ht="12.65" customHeight="1" x14ac:dyDescent="0.5">
      <c r="A118" s="9" t="s">
        <v>22</v>
      </c>
      <c r="B118" s="70">
        <f>SUM(B111:B117)</f>
        <v>330673</v>
      </c>
    </row>
    <row r="119" spans="1:4" ht="12.65" customHeight="1" x14ac:dyDescent="0.5"/>
    <row r="120" spans="1:4" ht="23" x14ac:dyDescent="0.5">
      <c r="A120" s="20" t="s">
        <v>65</v>
      </c>
      <c r="B120" s="31">
        <f>B132</f>
        <v>3600</v>
      </c>
      <c r="C120" s="42">
        <f>B120/$B$108</f>
        <v>7.5752952786972173E-3</v>
      </c>
    </row>
    <row r="121" spans="1:4" ht="12.65" customHeight="1" x14ac:dyDescent="0.5"/>
    <row r="122" spans="1:4" ht="12.65" customHeight="1" x14ac:dyDescent="0.5">
      <c r="A122" s="13" t="s">
        <v>0</v>
      </c>
      <c r="B122" s="22">
        <v>3600</v>
      </c>
      <c r="C122" s="15">
        <f>IFERROR(B122/$B$132,0)</f>
        <v>1</v>
      </c>
    </row>
    <row r="123" spans="1:4" ht="12.65" customHeight="1" x14ac:dyDescent="0.5">
      <c r="A123" s="13" t="s">
        <v>45</v>
      </c>
      <c r="B123" s="22">
        <v>0</v>
      </c>
      <c r="C123" s="15">
        <f t="shared" ref="C123:C131" si="29">IFERROR(B123/$B$132,0)</f>
        <v>0</v>
      </c>
    </row>
    <row r="124" spans="1:4" ht="12.65" customHeight="1" x14ac:dyDescent="0.5">
      <c r="A124" s="13" t="s">
        <v>46</v>
      </c>
      <c r="B124" s="22">
        <v>0</v>
      </c>
      <c r="C124" s="15">
        <f t="shared" si="29"/>
        <v>0</v>
      </c>
    </row>
    <row r="125" spans="1:4" ht="12.65" customHeight="1" x14ac:dyDescent="0.5">
      <c r="A125" s="13" t="s">
        <v>47</v>
      </c>
      <c r="B125" s="22">
        <v>0</v>
      </c>
      <c r="C125" s="15">
        <f t="shared" si="29"/>
        <v>0</v>
      </c>
    </row>
    <row r="126" spans="1:4" ht="12.65" customHeight="1" x14ac:dyDescent="0.5">
      <c r="A126" s="13" t="s">
        <v>48</v>
      </c>
      <c r="B126" s="22">
        <v>0</v>
      </c>
      <c r="C126" s="15">
        <f t="shared" si="29"/>
        <v>0</v>
      </c>
    </row>
    <row r="127" spans="1:4" ht="12.65" customHeight="1" x14ac:dyDescent="0.5">
      <c r="A127" s="13" t="s">
        <v>49</v>
      </c>
      <c r="B127" s="22">
        <v>0</v>
      </c>
      <c r="C127" s="15">
        <f t="shared" si="29"/>
        <v>0</v>
      </c>
    </row>
    <row r="128" spans="1:4" ht="12.65" customHeight="1" x14ac:dyDescent="0.5">
      <c r="A128" s="13" t="s">
        <v>50</v>
      </c>
      <c r="B128" s="22">
        <v>0</v>
      </c>
      <c r="C128" s="15">
        <f t="shared" si="29"/>
        <v>0</v>
      </c>
    </row>
    <row r="129" spans="1:3" ht="12.65" customHeight="1" x14ac:dyDescent="0.5">
      <c r="A129" s="13" t="s">
        <v>51</v>
      </c>
      <c r="B129" s="22">
        <v>0</v>
      </c>
      <c r="C129" s="15">
        <f t="shared" si="29"/>
        <v>0</v>
      </c>
    </row>
    <row r="130" spans="1:3" ht="12.65" customHeight="1" x14ac:dyDescent="0.5">
      <c r="A130" s="13" t="s">
        <v>52</v>
      </c>
      <c r="B130" s="22">
        <v>0</v>
      </c>
      <c r="C130" s="15">
        <f t="shared" si="29"/>
        <v>0</v>
      </c>
    </row>
    <row r="131" spans="1:3" ht="12.65" customHeight="1" x14ac:dyDescent="0.5">
      <c r="A131" s="13" t="s">
        <v>53</v>
      </c>
      <c r="B131" s="22">
        <v>0</v>
      </c>
      <c r="C131" s="15">
        <f t="shared" si="29"/>
        <v>0</v>
      </c>
    </row>
    <row r="132" spans="1:3" ht="12.65" customHeight="1" x14ac:dyDescent="0.5">
      <c r="A132" s="9" t="s">
        <v>22</v>
      </c>
      <c r="B132" s="70">
        <f>SUM(B122:B131)</f>
        <v>3600</v>
      </c>
    </row>
    <row r="133" spans="1:3" ht="12.65" customHeight="1" x14ac:dyDescent="0.5">
      <c r="B133" s="27"/>
    </row>
    <row r="134" spans="1:3" s="58" customFormat="1" ht="14" x14ac:dyDescent="0.5">
      <c r="A134" s="58" t="s">
        <v>66</v>
      </c>
    </row>
    <row r="135" spans="1:3" ht="12.65" customHeight="1" x14ac:dyDescent="0.5">
      <c r="A135" s="20" t="s">
        <v>23</v>
      </c>
      <c r="B135" s="48"/>
    </row>
    <row r="136" spans="1:3" ht="12.65" customHeight="1" x14ac:dyDescent="0.5">
      <c r="A136" s="13" t="s">
        <v>67</v>
      </c>
      <c r="B136" s="16">
        <v>3</v>
      </c>
      <c r="C136" s="23"/>
    </row>
    <row r="137" spans="1:3" ht="12.65" customHeight="1" x14ac:dyDescent="0.5">
      <c r="A137" s="13" t="s">
        <v>68</v>
      </c>
      <c r="B137" s="16">
        <v>3</v>
      </c>
      <c r="C137" s="23"/>
    </row>
    <row r="138" spans="1:3" ht="12.65" customHeight="1" x14ac:dyDescent="0.5">
      <c r="A138" s="13" t="s">
        <v>69</v>
      </c>
      <c r="B138" s="16">
        <v>6</v>
      </c>
      <c r="C138" s="23"/>
    </row>
    <row r="139" spans="1:3" ht="12.65" customHeight="1" x14ac:dyDescent="0.5">
      <c r="A139" s="9" t="s">
        <v>11</v>
      </c>
      <c r="B139" s="62">
        <f>SUM(B136:B138)</f>
        <v>12</v>
      </c>
    </row>
    <row r="140" spans="1:3" ht="12.65" customHeight="1" x14ac:dyDescent="0.5"/>
    <row r="141" spans="1:3" ht="12.65" customHeight="1" x14ac:dyDescent="0.5">
      <c r="A141" s="20" t="s">
        <v>24</v>
      </c>
      <c r="B141" s="48"/>
    </row>
    <row r="142" spans="1:3" ht="12.65" customHeight="1" x14ac:dyDescent="0.5">
      <c r="A142" s="13" t="s">
        <v>70</v>
      </c>
      <c r="B142" s="16">
        <v>1</v>
      </c>
      <c r="C142" s="23"/>
    </row>
    <row r="143" spans="1:3" ht="12.65" customHeight="1" x14ac:dyDescent="0.5">
      <c r="A143" s="13" t="s">
        <v>71</v>
      </c>
      <c r="B143" s="16">
        <v>8</v>
      </c>
      <c r="C143" s="23"/>
    </row>
    <row r="144" spans="1:3" ht="12.65" customHeight="1" x14ac:dyDescent="0.5">
      <c r="A144" s="13" t="s">
        <v>72</v>
      </c>
      <c r="B144" s="16">
        <v>8</v>
      </c>
      <c r="C144" s="23"/>
    </row>
    <row r="145" spans="1:4" ht="12.65" customHeight="1" x14ac:dyDescent="0.5">
      <c r="A145" s="9" t="s">
        <v>11</v>
      </c>
      <c r="B145" s="62">
        <f>SUM(B142:B144)</f>
        <v>17</v>
      </c>
    </row>
    <row r="146" spans="1:4" ht="12.65" customHeight="1" x14ac:dyDescent="0.5"/>
    <row r="147" spans="1:4" ht="12.65" customHeight="1" x14ac:dyDescent="0.5">
      <c r="A147" s="81" t="s">
        <v>73</v>
      </c>
      <c r="B147" s="82">
        <f>SUM(B139,B145)</f>
        <v>29</v>
      </c>
      <c r="C147" s="83">
        <f>B20+B26</f>
        <v>29</v>
      </c>
    </row>
    <row r="148" spans="1:4" ht="12.65" customHeight="1" x14ac:dyDescent="0.5"/>
    <row r="149" spans="1:4" ht="12.65" customHeight="1" x14ac:dyDescent="0.5">
      <c r="A149" s="50" t="s">
        <v>23</v>
      </c>
      <c r="B149" s="48" t="s">
        <v>67</v>
      </c>
      <c r="C149" s="48" t="s">
        <v>68</v>
      </c>
      <c r="D149" s="48" t="s">
        <v>69</v>
      </c>
    </row>
    <row r="150" spans="1:4" ht="12.65" customHeight="1" x14ac:dyDescent="0.5">
      <c r="A150" s="13" t="s">
        <v>25</v>
      </c>
      <c r="B150" s="16">
        <v>3</v>
      </c>
      <c r="C150" s="16">
        <v>3</v>
      </c>
      <c r="D150" s="16">
        <v>5</v>
      </c>
    </row>
    <row r="151" spans="1:4" ht="12.65" customHeight="1" x14ac:dyDescent="0.5">
      <c r="A151" s="13" t="s">
        <v>26</v>
      </c>
      <c r="B151" s="16">
        <v>0</v>
      </c>
      <c r="C151" s="16">
        <v>0</v>
      </c>
      <c r="D151" s="16">
        <v>1</v>
      </c>
    </row>
    <row r="152" spans="1:4" ht="12.65" customHeight="1" x14ac:dyDescent="0.5">
      <c r="A152" s="13" t="s">
        <v>19</v>
      </c>
      <c r="B152" s="16">
        <v>0</v>
      </c>
      <c r="C152" s="16">
        <v>0</v>
      </c>
      <c r="D152" s="16">
        <v>0</v>
      </c>
    </row>
    <row r="153" spans="1:4" ht="12.65" customHeight="1" x14ac:dyDescent="0.5">
      <c r="A153" s="13" t="s">
        <v>37</v>
      </c>
      <c r="B153" s="16">
        <v>0</v>
      </c>
      <c r="C153" s="16">
        <v>0</v>
      </c>
      <c r="D153" s="16">
        <v>0</v>
      </c>
    </row>
    <row r="154" spans="1:4" ht="12.65" customHeight="1" x14ac:dyDescent="0.5">
      <c r="A154" s="13" t="s">
        <v>39</v>
      </c>
      <c r="B154" s="16">
        <v>0</v>
      </c>
      <c r="C154" s="16">
        <v>0</v>
      </c>
      <c r="D154" s="16">
        <v>0</v>
      </c>
    </row>
    <row r="155" spans="1:4" ht="12.65" customHeight="1" x14ac:dyDescent="0.5">
      <c r="A155" s="17"/>
      <c r="B155" s="62">
        <f>SUM(B150:B154)</f>
        <v>3</v>
      </c>
      <c r="C155" s="62">
        <f t="shared" ref="C155:D155" si="30">SUM(C150:C154)</f>
        <v>3</v>
      </c>
      <c r="D155" s="62">
        <f t="shared" si="30"/>
        <v>6</v>
      </c>
    </row>
    <row r="156" spans="1:4" ht="12.65" customHeight="1" x14ac:dyDescent="0.5">
      <c r="A156" s="27"/>
      <c r="B156" s="49"/>
      <c r="C156" s="49"/>
      <c r="D156" s="49"/>
    </row>
    <row r="157" spans="1:4" ht="23" x14ac:dyDescent="0.5">
      <c r="A157" s="50" t="s">
        <v>24</v>
      </c>
      <c r="B157" s="48" t="s">
        <v>70</v>
      </c>
      <c r="C157" s="48" t="s">
        <v>71</v>
      </c>
      <c r="D157" s="48" t="s">
        <v>72</v>
      </c>
    </row>
    <row r="158" spans="1:4" ht="12.65" customHeight="1" x14ac:dyDescent="0.5">
      <c r="A158" s="13" t="s">
        <v>25</v>
      </c>
      <c r="B158" s="16">
        <v>1</v>
      </c>
      <c r="C158" s="16">
        <v>8</v>
      </c>
      <c r="D158" s="16">
        <v>7</v>
      </c>
    </row>
    <row r="159" spans="1:4" ht="12.65" customHeight="1" x14ac:dyDescent="0.5">
      <c r="A159" s="13" t="s">
        <v>26</v>
      </c>
      <c r="B159" s="16">
        <v>0</v>
      </c>
      <c r="C159" s="16">
        <v>0</v>
      </c>
      <c r="D159" s="16">
        <v>1</v>
      </c>
    </row>
    <row r="160" spans="1:4" ht="12.65" customHeight="1" x14ac:dyDescent="0.5">
      <c r="A160" s="13" t="s">
        <v>19</v>
      </c>
      <c r="B160" s="16">
        <v>0</v>
      </c>
      <c r="C160" s="16">
        <v>0</v>
      </c>
      <c r="D160" s="16">
        <v>0</v>
      </c>
    </row>
    <row r="161" spans="1:4" ht="12.65" customHeight="1" x14ac:dyDescent="0.5">
      <c r="A161" s="13" t="s">
        <v>37</v>
      </c>
      <c r="B161" s="16">
        <v>0</v>
      </c>
      <c r="C161" s="16">
        <v>0</v>
      </c>
      <c r="D161" s="16">
        <v>0</v>
      </c>
    </row>
    <row r="162" spans="1:4" ht="12.65" customHeight="1" x14ac:dyDescent="0.5">
      <c r="A162" s="13" t="s">
        <v>39</v>
      </c>
      <c r="B162" s="16">
        <v>0</v>
      </c>
      <c r="C162" s="16">
        <v>0</v>
      </c>
      <c r="D162" s="16">
        <v>0</v>
      </c>
    </row>
    <row r="163" spans="1:4" ht="12.65" customHeight="1" x14ac:dyDescent="0.5">
      <c r="A163" s="17"/>
      <c r="B163" s="62">
        <f>SUM(B158:B162)</f>
        <v>1</v>
      </c>
      <c r="C163" s="62">
        <f t="shared" ref="C163:D163" si="31">SUM(C158:C162)</f>
        <v>8</v>
      </c>
      <c r="D163" s="62">
        <f t="shared" si="31"/>
        <v>8</v>
      </c>
    </row>
    <row r="164" spans="1:4" ht="12.65" customHeight="1" x14ac:dyDescent="0.5"/>
    <row r="165" spans="1:4" ht="46" x14ac:dyDescent="0.5">
      <c r="A165" s="20" t="s">
        <v>74</v>
      </c>
      <c r="B165" s="20" t="s">
        <v>85</v>
      </c>
      <c r="C165" s="20" t="s">
        <v>77</v>
      </c>
    </row>
    <row r="166" spans="1:4" ht="12.65" customHeight="1" x14ac:dyDescent="0.5">
      <c r="A166" s="14">
        <v>1969</v>
      </c>
      <c r="B166" s="51">
        <v>0</v>
      </c>
      <c r="C166" s="51">
        <v>0</v>
      </c>
    </row>
    <row r="167" spans="1:4" ht="12.65" customHeight="1" x14ac:dyDescent="0.5">
      <c r="A167" s="14">
        <v>1970</v>
      </c>
      <c r="B167" s="51">
        <v>0</v>
      </c>
      <c r="C167" s="51">
        <v>0</v>
      </c>
    </row>
    <row r="168" spans="1:4" ht="12.65" customHeight="1" x14ac:dyDescent="0.5">
      <c r="A168" s="14">
        <v>1997</v>
      </c>
      <c r="B168" s="51">
        <v>0</v>
      </c>
      <c r="C168" s="51">
        <v>0</v>
      </c>
    </row>
    <row r="169" spans="1:4" ht="12.65" customHeight="1" x14ac:dyDescent="0.5">
      <c r="A169" s="14">
        <v>2000</v>
      </c>
      <c r="B169" s="51">
        <v>0</v>
      </c>
      <c r="C169" s="51">
        <v>0</v>
      </c>
    </row>
    <row r="170" spans="1:4" ht="12.65" customHeight="1" x14ac:dyDescent="0.5">
      <c r="A170" s="14">
        <v>2003</v>
      </c>
      <c r="B170" s="51">
        <v>0</v>
      </c>
      <c r="C170" s="51">
        <v>0</v>
      </c>
    </row>
    <row r="171" spans="1:4" ht="12.65" customHeight="1" x14ac:dyDescent="0.5">
      <c r="A171" s="14">
        <v>2005</v>
      </c>
      <c r="B171" s="51">
        <v>0</v>
      </c>
      <c r="C171" s="51">
        <v>0</v>
      </c>
    </row>
    <row r="172" spans="1:4" ht="12.65" customHeight="1" x14ac:dyDescent="0.5">
      <c r="A172" s="14">
        <v>2006</v>
      </c>
      <c r="B172" s="51">
        <v>0</v>
      </c>
      <c r="C172" s="51">
        <v>0</v>
      </c>
    </row>
    <row r="173" spans="1:4" ht="12.65" customHeight="1" x14ac:dyDescent="0.5">
      <c r="A173" s="14">
        <v>2007</v>
      </c>
      <c r="B173" s="51">
        <v>0</v>
      </c>
      <c r="C173" s="51">
        <v>0</v>
      </c>
    </row>
    <row r="174" spans="1:4" ht="12.65" customHeight="1" x14ac:dyDescent="0.5">
      <c r="A174" s="14">
        <v>2008</v>
      </c>
      <c r="B174" s="51">
        <v>0</v>
      </c>
      <c r="C174" s="51">
        <v>0</v>
      </c>
    </row>
    <row r="175" spans="1:4" ht="12.65" customHeight="1" x14ac:dyDescent="0.5">
      <c r="A175" s="14">
        <v>2009</v>
      </c>
      <c r="B175" s="51">
        <v>0</v>
      </c>
      <c r="C175" s="51">
        <v>0</v>
      </c>
    </row>
    <row r="176" spans="1:4" ht="12.65" customHeight="1" x14ac:dyDescent="0.5">
      <c r="A176" s="14">
        <v>2010</v>
      </c>
      <c r="B176" s="51">
        <v>0</v>
      </c>
      <c r="C176" s="51">
        <v>0</v>
      </c>
    </row>
    <row r="177" spans="1:59" ht="12.65" customHeight="1" x14ac:dyDescent="0.5">
      <c r="A177" s="14">
        <v>2012</v>
      </c>
      <c r="B177" s="51">
        <v>1.5780000000000001</v>
      </c>
      <c r="C177" s="51">
        <v>0</v>
      </c>
    </row>
    <row r="178" spans="1:59" ht="12.65" customHeight="1" x14ac:dyDescent="0.5">
      <c r="A178" s="14">
        <v>2013</v>
      </c>
      <c r="B178" s="51">
        <v>1.5780000000000001</v>
      </c>
      <c r="C178" s="51">
        <v>0</v>
      </c>
    </row>
    <row r="179" spans="1:59" ht="12.65" customHeight="1" x14ac:dyDescent="0.5">
      <c r="A179" s="14">
        <v>2014</v>
      </c>
      <c r="B179" s="51">
        <v>3.4089999999999998</v>
      </c>
      <c r="C179" s="51">
        <v>0</v>
      </c>
    </row>
    <row r="180" spans="1:59" ht="12.65" customHeight="1" x14ac:dyDescent="0.5">
      <c r="A180" s="14">
        <v>2015</v>
      </c>
      <c r="B180" s="51">
        <v>22.331999999999997</v>
      </c>
      <c r="C180" s="51">
        <v>0</v>
      </c>
    </row>
    <row r="181" spans="1:59" ht="12.65" customHeight="1" x14ac:dyDescent="0.5">
      <c r="A181" s="14">
        <v>2016</v>
      </c>
      <c r="B181" s="51">
        <v>22.331999999999997</v>
      </c>
      <c r="C181" s="51">
        <v>0</v>
      </c>
    </row>
    <row r="182" spans="1:59" ht="12.65" customHeight="1" x14ac:dyDescent="0.5">
      <c r="A182" s="14">
        <v>2017</v>
      </c>
      <c r="B182" s="51">
        <v>22.331999999999997</v>
      </c>
      <c r="C182" s="51">
        <v>0</v>
      </c>
    </row>
    <row r="183" spans="1:59" ht="12.65" customHeight="1" x14ac:dyDescent="0.5">
      <c r="A183" s="14">
        <v>2018</v>
      </c>
      <c r="B183" s="51">
        <v>34.263999999999996</v>
      </c>
      <c r="C183" s="51">
        <v>42.604999999999997</v>
      </c>
    </row>
    <row r="184" spans="1:59" ht="12.65" customHeight="1" x14ac:dyDescent="0.5">
      <c r="A184" s="14">
        <v>2019</v>
      </c>
      <c r="B184" s="51">
        <v>42.515999999999998</v>
      </c>
      <c r="C184" s="51">
        <v>42.604999999999997</v>
      </c>
    </row>
    <row r="185" spans="1:59" ht="12.65" customHeight="1" x14ac:dyDescent="0.5">
      <c r="A185" s="14">
        <v>2020</v>
      </c>
      <c r="B185" s="51">
        <v>42.515999999999998</v>
      </c>
      <c r="C185" s="51">
        <v>118.89599999999999</v>
      </c>
    </row>
    <row r="186" spans="1:59" ht="12.65" customHeight="1" x14ac:dyDescent="0.5">
      <c r="A186" s="14">
        <v>2021</v>
      </c>
      <c r="B186" s="51">
        <v>46.364999999999995</v>
      </c>
      <c r="C186" s="51">
        <v>236.964</v>
      </c>
    </row>
    <row r="187" spans="1:59" ht="12.65" customHeight="1" x14ac:dyDescent="0.5">
      <c r="A187" s="14">
        <v>2022</v>
      </c>
      <c r="B187" s="51">
        <v>46.364999999999995</v>
      </c>
      <c r="C187" s="51">
        <v>310.21899999999999</v>
      </c>
    </row>
    <row r="188" spans="1:59" ht="12.65" customHeight="1" x14ac:dyDescent="0.5">
      <c r="A188" s="14">
        <v>2023</v>
      </c>
      <c r="B188" s="51">
        <v>46.364999999999995</v>
      </c>
      <c r="C188" s="51">
        <v>337.09699999999998</v>
      </c>
    </row>
    <row r="189" spans="1:59" ht="12.65" customHeight="1" x14ac:dyDescent="0.5"/>
    <row r="191" spans="1:59" ht="14"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row>
    <row r="192" spans="1:59" ht="14" x14ac:dyDescent="0.3">
      <c r="A192" s="19"/>
      <c r="B192" s="19"/>
      <c r="C192" s="19"/>
      <c r="D192" s="19"/>
      <c r="E192" s="19"/>
      <c r="F192" s="19"/>
    </row>
    <row r="193" spans="1:3" ht="14" x14ac:dyDescent="0.3">
      <c r="A193" s="19"/>
      <c r="B193" s="19"/>
      <c r="C193" s="19"/>
    </row>
    <row r="194" spans="1:3" ht="14" x14ac:dyDescent="0.3">
      <c r="A194" s="19"/>
      <c r="B194" s="19"/>
      <c r="C194" s="19"/>
    </row>
    <row r="195" spans="1:3" ht="14" x14ac:dyDescent="0.3">
      <c r="A195" s="19"/>
      <c r="B195" s="19"/>
      <c r="C195" s="19"/>
    </row>
    <row r="196" spans="1:3" ht="14" x14ac:dyDescent="0.3">
      <c r="A196" s="19"/>
      <c r="B196" s="19"/>
      <c r="C196" s="19"/>
    </row>
    <row r="197" spans="1:3" ht="14" x14ac:dyDescent="0.3">
      <c r="A197" s="19"/>
      <c r="B197" s="19"/>
      <c r="C197" s="19"/>
    </row>
    <row r="198" spans="1:3" ht="14" x14ac:dyDescent="0.3">
      <c r="A198" s="19"/>
      <c r="B198" s="19"/>
      <c r="C198" s="19"/>
    </row>
    <row r="199" spans="1:3" ht="14" x14ac:dyDescent="0.3">
      <c r="A199" s="19"/>
      <c r="B199" s="19"/>
      <c r="C199" s="19"/>
    </row>
    <row r="200" spans="1:3" ht="14" x14ac:dyDescent="0.3">
      <c r="A200" s="19"/>
      <c r="B200" s="19"/>
      <c r="C200" s="19"/>
    </row>
    <row r="201" spans="1:3" ht="14" x14ac:dyDescent="0.3">
      <c r="A201" s="19"/>
      <c r="B201" s="19"/>
      <c r="C201" s="19"/>
    </row>
  </sheetData>
  <mergeCells count="2">
    <mergeCell ref="H14:H31"/>
    <mergeCell ref="J68:M68"/>
  </mergeCells>
  <conditionalFormatting sqref="B14:B31 J14:J31">
    <cfRule type="cellIs" dxfId="111" priority="17" operator="equal">
      <formula>0</formula>
    </cfRule>
  </conditionalFormatting>
  <conditionalFormatting sqref="B44:B48">
    <cfRule type="cellIs" dxfId="110" priority="16" operator="equal">
      <formula>0</formula>
    </cfRule>
  </conditionalFormatting>
  <conditionalFormatting sqref="B93:B103">
    <cfRule type="cellIs" dxfId="109" priority="11" operator="equal">
      <formula>0</formula>
    </cfRule>
  </conditionalFormatting>
  <conditionalFormatting sqref="B108:B109">
    <cfRule type="cellIs" dxfId="108" priority="15" operator="equal">
      <formula>0</formula>
    </cfRule>
  </conditionalFormatting>
  <conditionalFormatting sqref="B111:B117">
    <cfRule type="cellIs" dxfId="107" priority="14" operator="equal">
      <formula>0</formula>
    </cfRule>
  </conditionalFormatting>
  <conditionalFormatting sqref="B120">
    <cfRule type="cellIs" dxfId="106" priority="13" operator="equal">
      <formula>0</formula>
    </cfRule>
  </conditionalFormatting>
  <conditionalFormatting sqref="B122:B131">
    <cfRule type="cellIs" dxfId="105" priority="12" operator="equal">
      <formula>0</formula>
    </cfRule>
  </conditionalFormatting>
  <conditionalFormatting sqref="B150:D154">
    <cfRule type="cellIs" dxfId="104" priority="6" operator="equal">
      <formula>0</formula>
    </cfRule>
  </conditionalFormatting>
  <conditionalFormatting sqref="B158:D162">
    <cfRule type="cellIs" dxfId="103" priority="7" operator="equal">
      <formula>0</formula>
    </cfRule>
  </conditionalFormatting>
  <conditionalFormatting sqref="B88:E88">
    <cfRule type="cellIs" dxfId="102" priority="5" operator="equal">
      <formula>0</formula>
    </cfRule>
  </conditionalFormatting>
  <conditionalFormatting sqref="B53:F87">
    <cfRule type="cellIs" dxfId="101" priority="9" operator="equal">
      <formula>0</formula>
    </cfRule>
  </conditionalFormatting>
  <conditionalFormatting sqref="C35:G39">
    <cfRule type="cellIs" dxfId="100" priority="8" operator="equal">
      <formula>0</formula>
    </cfRule>
  </conditionalFormatting>
  <conditionalFormatting sqref="E93:J103">
    <cfRule type="cellIs" dxfId="99" priority="10" operator="equal">
      <formula>0</formula>
    </cfRule>
  </conditionalFormatting>
  <conditionalFormatting sqref="I50:K50">
    <cfRule type="cellIs" dxfId="98" priority="2" operator="equal">
      <formula>0</formula>
    </cfRule>
  </conditionalFormatting>
  <conditionalFormatting sqref="J44:L49">
    <cfRule type="cellIs" dxfId="97" priority="1" operator="equal">
      <formula>0</formula>
    </cfRule>
  </conditionalFormatting>
  <conditionalFormatting sqref="J62:M62">
    <cfRule type="cellIs" dxfId="96" priority="4"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B1EFF-B718-44BB-9AB7-5DE0611E2992}">
  <sheetPr>
    <tabColor theme="4" tint="0.59999389629810485"/>
  </sheetPr>
  <dimension ref="A1:BG201"/>
  <sheetViews>
    <sheetView showGridLines="0" zoomScale="85" zoomScaleNormal="85" workbookViewId="0"/>
  </sheetViews>
  <sheetFormatPr baseColWidth="10" defaultColWidth="10.07421875" defaultRowHeight="11.5" x14ac:dyDescent="0.5"/>
  <cols>
    <col min="1" max="1" width="28" style="3" customWidth="1"/>
    <col min="2" max="2" width="15.07421875" style="3" customWidth="1"/>
    <col min="3" max="3" width="10.53515625" style="3" customWidth="1"/>
    <col min="4" max="4" width="21.3046875" style="3" customWidth="1"/>
    <col min="5" max="5" width="15.4609375" style="3" customWidth="1"/>
    <col min="6" max="7" width="11.84375" style="3" customWidth="1"/>
    <col min="8" max="8" width="3.69140625" style="3" bestFit="1" customWidth="1"/>
    <col min="9" max="9" width="17.4609375" style="3" customWidth="1"/>
    <col min="10" max="10" width="12.07421875" style="3" customWidth="1"/>
    <col min="11" max="11" width="12.3046875" style="3" customWidth="1"/>
    <col min="12" max="12" width="12.53515625" style="3" customWidth="1"/>
    <col min="13" max="13" width="10.84375" style="3" customWidth="1"/>
    <col min="14" max="14" width="4.84375" style="3" bestFit="1" customWidth="1"/>
    <col min="15" max="15" width="7.07421875" style="3" bestFit="1" customWidth="1"/>
    <col min="16" max="21" width="4.84375" style="3" bestFit="1" customWidth="1"/>
    <col min="22" max="22" width="6" style="3" bestFit="1" customWidth="1"/>
    <col min="23" max="29" width="4.84375" style="3" bestFit="1" customWidth="1"/>
    <col min="30" max="30" width="6" style="3" bestFit="1" customWidth="1"/>
    <col min="31" max="36" width="4.84375" style="3" bestFit="1" customWidth="1"/>
    <col min="37" max="37" width="6" style="3" bestFit="1" customWidth="1"/>
    <col min="38" max="41" width="4.84375" style="3" bestFit="1" customWidth="1"/>
    <col min="42" max="42" width="6" style="3" bestFit="1" customWidth="1"/>
    <col min="43" max="51" width="4.84375" style="3" bestFit="1" customWidth="1"/>
    <col min="52" max="52" width="6" style="3" bestFit="1" customWidth="1"/>
    <col min="53" max="58" width="4.84375" style="3" bestFit="1" customWidth="1"/>
    <col min="59" max="59" width="13.23046875" style="3" bestFit="1" customWidth="1"/>
    <col min="60" max="16384" width="10.07421875" style="3"/>
  </cols>
  <sheetData>
    <row r="1" spans="1:10" ht="25" x14ac:dyDescent="0.5">
      <c r="A1" s="59" t="s">
        <v>50</v>
      </c>
      <c r="B1" s="2"/>
    </row>
    <row r="2" spans="1:10" ht="12.65" customHeight="1" x14ac:dyDescent="0.5"/>
    <row r="3" spans="1:10" s="58" customFormat="1" ht="14" x14ac:dyDescent="0.5">
      <c r="A3" s="58" t="s">
        <v>1</v>
      </c>
    </row>
    <row r="4" spans="1:10" ht="25.4" customHeight="1" x14ac:dyDescent="0.5">
      <c r="A4" s="4" t="s">
        <v>2</v>
      </c>
      <c r="B4" s="60">
        <v>37</v>
      </c>
      <c r="C4" s="5"/>
      <c r="D4" s="53"/>
      <c r="E4" s="57" t="s">
        <v>3</v>
      </c>
      <c r="F4" s="57" t="s">
        <v>4</v>
      </c>
      <c r="G4" s="57" t="s">
        <v>5</v>
      </c>
    </row>
    <row r="5" spans="1:10" ht="23" x14ac:dyDescent="0.5">
      <c r="A5" s="6" t="s">
        <v>6</v>
      </c>
      <c r="B5" s="16">
        <v>0</v>
      </c>
      <c r="C5" s="5"/>
      <c r="D5" s="54" t="s">
        <v>7</v>
      </c>
      <c r="E5" s="55">
        <v>37</v>
      </c>
      <c r="F5" s="55">
        <v>34</v>
      </c>
      <c r="G5" s="55">
        <v>34</v>
      </c>
    </row>
    <row r="6" spans="1:10" ht="23" x14ac:dyDescent="0.5">
      <c r="A6" s="6"/>
      <c r="B6" s="16"/>
      <c r="C6" s="7"/>
      <c r="D6" s="54" t="s">
        <v>8</v>
      </c>
      <c r="E6" s="55">
        <v>0</v>
      </c>
      <c r="F6" s="55">
        <v>0</v>
      </c>
      <c r="G6" s="55">
        <v>0</v>
      </c>
    </row>
    <row r="7" spans="1:10" ht="25.75" customHeight="1" x14ac:dyDescent="0.5">
      <c r="A7" s="4" t="s">
        <v>9</v>
      </c>
      <c r="B7" s="60">
        <v>34</v>
      </c>
      <c r="C7" s="5"/>
      <c r="D7" s="54" t="s">
        <v>10</v>
      </c>
      <c r="E7" s="55">
        <v>0</v>
      </c>
      <c r="F7" s="55">
        <v>0</v>
      </c>
      <c r="G7" s="55">
        <v>2</v>
      </c>
    </row>
    <row r="8" spans="1:10" ht="12.65" customHeight="1" x14ac:dyDescent="0.5">
      <c r="A8" s="6" t="s">
        <v>6</v>
      </c>
      <c r="B8" s="16">
        <v>0</v>
      </c>
      <c r="C8" s="5"/>
      <c r="D8" s="8" t="s">
        <v>11</v>
      </c>
      <c r="E8" s="56">
        <f>SUM(E5:E7)</f>
        <v>37</v>
      </c>
      <c r="F8" s="56">
        <f t="shared" ref="F8:G8" si="0">SUM(F5:F7)</f>
        <v>34</v>
      </c>
      <c r="G8" s="56">
        <f t="shared" si="0"/>
        <v>36</v>
      </c>
    </row>
    <row r="9" spans="1:10" ht="12.65" customHeight="1" x14ac:dyDescent="0.5">
      <c r="A9" s="6"/>
      <c r="B9" s="16"/>
      <c r="C9" s="5"/>
    </row>
    <row r="10" spans="1:10" ht="12.65" customHeight="1" x14ac:dyDescent="0.5">
      <c r="A10" s="52" t="s">
        <v>12</v>
      </c>
      <c r="B10" s="61">
        <v>2</v>
      </c>
      <c r="C10" s="5"/>
    </row>
    <row r="11" spans="1:10" ht="12.65" customHeight="1" x14ac:dyDescent="0.5">
      <c r="A11" s="8" t="s">
        <v>13</v>
      </c>
      <c r="B11" s="62">
        <f>SUM(B7,B10)</f>
        <v>36</v>
      </c>
    </row>
    <row r="12" spans="1:10" ht="12.65" customHeight="1" x14ac:dyDescent="0.5"/>
    <row r="13" spans="1:10" s="58" customFormat="1" ht="14" x14ac:dyDescent="0.5">
      <c r="A13" s="58" t="s">
        <v>14</v>
      </c>
    </row>
    <row r="14" spans="1:10" ht="12.65" customHeight="1" x14ac:dyDescent="0.5">
      <c r="A14" s="11" t="s">
        <v>15</v>
      </c>
      <c r="B14" s="12">
        <f>SUM(B15:B19)</f>
        <v>0</v>
      </c>
      <c r="D14" s="13" t="s">
        <v>16</v>
      </c>
      <c r="E14" s="16">
        <f>SUM(B15,B21,B27)</f>
        <v>31</v>
      </c>
      <c r="F14" s="15">
        <f>E14/$E$19</f>
        <v>0.86111111111111116</v>
      </c>
      <c r="H14" s="128" t="s">
        <v>17</v>
      </c>
      <c r="I14" s="11" t="s">
        <v>15</v>
      </c>
      <c r="J14" s="12">
        <f>SUM(J15:J19)</f>
        <v>0</v>
      </c>
    </row>
    <row r="15" spans="1:10" ht="12.65" customHeight="1" x14ac:dyDescent="0.5">
      <c r="A15" s="14" t="s">
        <v>16</v>
      </c>
      <c r="B15" s="16">
        <v>0</v>
      </c>
      <c r="D15" s="13" t="s">
        <v>18</v>
      </c>
      <c r="E15" s="16">
        <f t="shared" ref="E15:E18" si="1">SUM(B16,B22,B28)</f>
        <v>3</v>
      </c>
      <c r="F15" s="15">
        <f t="shared" ref="F15:F18" si="2">E15/$E$19</f>
        <v>8.3333333333333329E-2</v>
      </c>
      <c r="H15" s="128"/>
      <c r="I15" s="14" t="s">
        <v>16</v>
      </c>
      <c r="J15" s="16">
        <v>0</v>
      </c>
    </row>
    <row r="16" spans="1:10" ht="12.65" customHeight="1" x14ac:dyDescent="0.5">
      <c r="A16" s="14" t="s">
        <v>18</v>
      </c>
      <c r="B16" s="16">
        <v>0</v>
      </c>
      <c r="D16" s="13" t="s">
        <v>19</v>
      </c>
      <c r="E16" s="16">
        <f t="shared" si="1"/>
        <v>0</v>
      </c>
      <c r="F16" s="15">
        <f t="shared" si="2"/>
        <v>0</v>
      </c>
      <c r="H16" s="128"/>
      <c r="I16" s="14" t="s">
        <v>18</v>
      </c>
      <c r="J16" s="16">
        <v>0</v>
      </c>
    </row>
    <row r="17" spans="1:10" ht="12.65" customHeight="1" x14ac:dyDescent="0.5">
      <c r="A17" s="14" t="s">
        <v>19</v>
      </c>
      <c r="B17" s="16">
        <v>0</v>
      </c>
      <c r="D17" s="13" t="s">
        <v>20</v>
      </c>
      <c r="E17" s="16">
        <f t="shared" si="1"/>
        <v>0</v>
      </c>
      <c r="F17" s="15">
        <f t="shared" si="2"/>
        <v>0</v>
      </c>
      <c r="H17" s="128"/>
      <c r="I17" s="14" t="s">
        <v>19</v>
      </c>
      <c r="J17" s="16">
        <v>0</v>
      </c>
    </row>
    <row r="18" spans="1:10" ht="12.65" customHeight="1" x14ac:dyDescent="0.5">
      <c r="A18" s="14" t="s">
        <v>20</v>
      </c>
      <c r="B18" s="16">
        <v>0</v>
      </c>
      <c r="D18" s="13" t="s">
        <v>21</v>
      </c>
      <c r="E18" s="16">
        <f t="shared" si="1"/>
        <v>2</v>
      </c>
      <c r="F18" s="15">
        <f t="shared" si="2"/>
        <v>5.5555555555555552E-2</v>
      </c>
      <c r="H18" s="128"/>
      <c r="I18" s="14" t="s">
        <v>20</v>
      </c>
      <c r="J18" s="16">
        <v>0</v>
      </c>
    </row>
    <row r="19" spans="1:10" ht="12.65" customHeight="1" x14ac:dyDescent="0.5">
      <c r="A19" s="14" t="s">
        <v>21</v>
      </c>
      <c r="B19" s="16">
        <v>0</v>
      </c>
      <c r="D19" s="8" t="s">
        <v>22</v>
      </c>
      <c r="E19" s="62">
        <f>SUM(E14:E18)</f>
        <v>36</v>
      </c>
      <c r="F19" s="63"/>
      <c r="H19" s="128"/>
      <c r="I19" s="14" t="s">
        <v>21</v>
      </c>
      <c r="J19" s="16">
        <v>0</v>
      </c>
    </row>
    <row r="20" spans="1:10" ht="12.65" customHeight="1" x14ac:dyDescent="0.5">
      <c r="A20" s="11" t="s">
        <v>23</v>
      </c>
      <c r="B20" s="12">
        <f>SUM(B21:B25)</f>
        <v>25</v>
      </c>
      <c r="D20" s="10"/>
      <c r="E20" s="63"/>
      <c r="F20" s="63"/>
      <c r="H20" s="128"/>
      <c r="I20" s="11" t="s">
        <v>23</v>
      </c>
      <c r="J20" s="12">
        <f>SUM(J21:J25)</f>
        <v>0</v>
      </c>
    </row>
    <row r="21" spans="1:10" ht="12.65" customHeight="1" x14ac:dyDescent="0.5">
      <c r="A21" s="14" t="s">
        <v>16</v>
      </c>
      <c r="B21" s="16">
        <v>22</v>
      </c>
      <c r="D21" s="10"/>
      <c r="E21" s="63"/>
      <c r="F21" s="63"/>
      <c r="H21" s="128"/>
      <c r="I21" s="14" t="s">
        <v>16</v>
      </c>
      <c r="J21" s="16">
        <v>0</v>
      </c>
    </row>
    <row r="22" spans="1:10" ht="12.65" customHeight="1" x14ac:dyDescent="0.5">
      <c r="A22" s="14" t="s">
        <v>18</v>
      </c>
      <c r="B22" s="16">
        <v>2</v>
      </c>
      <c r="D22" s="13" t="s">
        <v>15</v>
      </c>
      <c r="E22" s="16">
        <f>B14</f>
        <v>0</v>
      </c>
      <c r="F22" s="15">
        <f>E22/$E$25</f>
        <v>0</v>
      </c>
      <c r="H22" s="128"/>
      <c r="I22" s="14" t="s">
        <v>18</v>
      </c>
      <c r="J22" s="16">
        <v>0</v>
      </c>
    </row>
    <row r="23" spans="1:10" ht="12.65" customHeight="1" x14ac:dyDescent="0.5">
      <c r="A23" s="14" t="s">
        <v>19</v>
      </c>
      <c r="B23" s="16">
        <v>0</v>
      </c>
      <c r="D23" s="13" t="s">
        <v>23</v>
      </c>
      <c r="E23" s="16">
        <f>B20</f>
        <v>25</v>
      </c>
      <c r="F23" s="15">
        <v>0.5957446808510638</v>
      </c>
      <c r="H23" s="128"/>
      <c r="I23" s="14" t="s">
        <v>19</v>
      </c>
      <c r="J23" s="16">
        <v>0</v>
      </c>
    </row>
    <row r="24" spans="1:10" ht="12.65" customHeight="1" x14ac:dyDescent="0.5">
      <c r="A24" s="14" t="s">
        <v>20</v>
      </c>
      <c r="B24" s="16">
        <v>0</v>
      </c>
      <c r="D24" s="13" t="s">
        <v>24</v>
      </c>
      <c r="E24" s="16">
        <f>B26</f>
        <v>11</v>
      </c>
      <c r="F24" s="15">
        <v>0.38297872340425532</v>
      </c>
      <c r="H24" s="128"/>
      <c r="I24" s="14" t="s">
        <v>20</v>
      </c>
      <c r="J24" s="16">
        <v>0</v>
      </c>
    </row>
    <row r="25" spans="1:10" ht="12.65" customHeight="1" x14ac:dyDescent="0.5">
      <c r="A25" s="14" t="s">
        <v>21</v>
      </c>
      <c r="B25" s="16">
        <v>1</v>
      </c>
      <c r="D25" s="8" t="s">
        <v>22</v>
      </c>
      <c r="E25" s="62">
        <f>SUM(E22:E24)</f>
        <v>36</v>
      </c>
      <c r="F25" s="63"/>
      <c r="H25" s="128"/>
      <c r="I25" s="14" t="s">
        <v>21</v>
      </c>
      <c r="J25" s="16">
        <v>0</v>
      </c>
    </row>
    <row r="26" spans="1:10" ht="12.65" customHeight="1" x14ac:dyDescent="0.5">
      <c r="A26" s="11" t="s">
        <v>24</v>
      </c>
      <c r="B26" s="12">
        <f>SUM(B27:B31)</f>
        <v>11</v>
      </c>
      <c r="F26" s="63"/>
      <c r="H26" s="128"/>
      <c r="I26" s="11" t="s">
        <v>24</v>
      </c>
      <c r="J26" s="12">
        <f>SUM(J27:J31)</f>
        <v>0</v>
      </c>
    </row>
    <row r="27" spans="1:10" ht="12.65" customHeight="1" x14ac:dyDescent="0.5">
      <c r="A27" s="14" t="s">
        <v>16</v>
      </c>
      <c r="B27" s="16">
        <v>9</v>
      </c>
      <c r="D27" s="10"/>
      <c r="E27" s="18"/>
      <c r="H27" s="128"/>
      <c r="I27" s="14" t="s">
        <v>16</v>
      </c>
      <c r="J27" s="16">
        <v>0</v>
      </c>
    </row>
    <row r="28" spans="1:10" ht="12.65" customHeight="1" x14ac:dyDescent="0.5">
      <c r="A28" s="14" t="s">
        <v>18</v>
      </c>
      <c r="B28" s="16">
        <v>1</v>
      </c>
      <c r="H28" s="128"/>
      <c r="I28" s="14" t="s">
        <v>18</v>
      </c>
      <c r="J28" s="16">
        <v>0</v>
      </c>
    </row>
    <row r="29" spans="1:10" ht="12.65" customHeight="1" x14ac:dyDescent="0.5">
      <c r="A29" s="14" t="s">
        <v>19</v>
      </c>
      <c r="B29" s="16">
        <v>0</v>
      </c>
      <c r="H29" s="128"/>
      <c r="I29" s="14" t="s">
        <v>19</v>
      </c>
      <c r="J29" s="16">
        <v>0</v>
      </c>
    </row>
    <row r="30" spans="1:10" ht="12.65" customHeight="1" x14ac:dyDescent="0.5">
      <c r="A30" s="14" t="s">
        <v>20</v>
      </c>
      <c r="B30" s="16">
        <v>0</v>
      </c>
      <c r="H30" s="128"/>
      <c r="I30" s="14" t="s">
        <v>20</v>
      </c>
      <c r="J30" s="16">
        <v>0</v>
      </c>
    </row>
    <row r="31" spans="1:10" ht="12.65" customHeight="1" x14ac:dyDescent="0.5">
      <c r="A31" s="14" t="s">
        <v>21</v>
      </c>
      <c r="B31" s="16">
        <v>1</v>
      </c>
      <c r="H31" s="128"/>
      <c r="I31" s="14" t="s">
        <v>21</v>
      </c>
      <c r="J31" s="16">
        <v>0</v>
      </c>
    </row>
    <row r="32" spans="1:10" ht="12.65" customHeight="1" x14ac:dyDescent="0.5">
      <c r="A32" s="8" t="s">
        <v>11</v>
      </c>
      <c r="B32" s="62">
        <f>SUM(B14,B20,B26)</f>
        <v>36</v>
      </c>
      <c r="I32" s="8" t="s">
        <v>11</v>
      </c>
      <c r="J32" s="62">
        <f>SUM(J26,J20,J14)</f>
        <v>0</v>
      </c>
    </row>
    <row r="34" spans="1:13" ht="14" x14ac:dyDescent="0.3">
      <c r="B34" s="19"/>
      <c r="C34" s="20" t="s">
        <v>25</v>
      </c>
      <c r="D34" s="20" t="s">
        <v>26</v>
      </c>
      <c r="E34" s="20" t="s">
        <v>19</v>
      </c>
      <c r="F34" s="20" t="s">
        <v>20</v>
      </c>
      <c r="G34" s="20" t="s">
        <v>21</v>
      </c>
      <c r="H34" s="62" t="s">
        <v>11</v>
      </c>
    </row>
    <row r="35" spans="1:13" x14ac:dyDescent="0.5">
      <c r="B35" s="21" t="s">
        <v>27</v>
      </c>
      <c r="C35" s="16">
        <v>10</v>
      </c>
      <c r="D35" s="16">
        <v>0</v>
      </c>
      <c r="E35" s="16">
        <v>0</v>
      </c>
      <c r="F35" s="16">
        <v>0</v>
      </c>
      <c r="G35" s="16">
        <v>2</v>
      </c>
      <c r="H35" s="62">
        <f>SUM(C35:G35)</f>
        <v>12</v>
      </c>
    </row>
    <row r="36" spans="1:13" ht="12.65" customHeight="1" x14ac:dyDescent="0.5">
      <c r="B36" s="21" t="s">
        <v>28</v>
      </c>
      <c r="C36" s="16">
        <v>2</v>
      </c>
      <c r="D36" s="16">
        <v>2</v>
      </c>
      <c r="E36" s="16">
        <v>0</v>
      </c>
      <c r="F36" s="16">
        <v>0</v>
      </c>
      <c r="G36" s="16">
        <v>0</v>
      </c>
      <c r="H36" s="62">
        <f t="shared" ref="H36:H37" si="3">SUM(C36:G36)</f>
        <v>4</v>
      </c>
    </row>
    <row r="37" spans="1:13" ht="12.65" customHeight="1" x14ac:dyDescent="0.5">
      <c r="B37" s="21" t="s">
        <v>29</v>
      </c>
      <c r="C37" s="16">
        <v>10</v>
      </c>
      <c r="D37" s="16">
        <v>1</v>
      </c>
      <c r="E37" s="16">
        <v>0</v>
      </c>
      <c r="F37" s="16">
        <v>0</v>
      </c>
      <c r="G37" s="16">
        <v>0</v>
      </c>
      <c r="H37" s="62">
        <f t="shared" si="3"/>
        <v>11</v>
      </c>
    </row>
    <row r="38" spans="1:13" ht="12.65" customHeight="1" x14ac:dyDescent="0.5">
      <c r="B38" s="21" t="s">
        <v>30</v>
      </c>
      <c r="C38" s="16">
        <v>9</v>
      </c>
      <c r="D38" s="16">
        <v>0</v>
      </c>
      <c r="E38" s="16">
        <v>0</v>
      </c>
      <c r="F38" s="16">
        <v>0</v>
      </c>
      <c r="G38" s="16">
        <v>0</v>
      </c>
      <c r="H38" s="62">
        <f>SUM(C38:G38)</f>
        <v>9</v>
      </c>
    </row>
    <row r="39" spans="1:13" ht="12.65" customHeight="1" x14ac:dyDescent="0.5">
      <c r="B39" s="21">
        <v>2023</v>
      </c>
      <c r="C39" s="16">
        <v>0</v>
      </c>
      <c r="D39" s="16">
        <v>0</v>
      </c>
      <c r="E39" s="16">
        <v>0</v>
      </c>
      <c r="F39" s="16">
        <v>0</v>
      </c>
      <c r="G39" s="16">
        <v>0</v>
      </c>
      <c r="H39" s="62">
        <f>SUM(C39:G39)</f>
        <v>0</v>
      </c>
    </row>
    <row r="40" spans="1:13" ht="12.65" customHeight="1" x14ac:dyDescent="0.3">
      <c r="B40" s="56" t="s">
        <v>11</v>
      </c>
      <c r="C40" s="62">
        <f>SUM(C35:C39)</f>
        <v>31</v>
      </c>
      <c r="D40" s="62">
        <f t="shared" ref="D40:G40" si="4">SUM(D35:D39)</f>
        <v>3</v>
      </c>
      <c r="E40" s="62">
        <f t="shared" si="4"/>
        <v>0</v>
      </c>
      <c r="F40" s="62">
        <f t="shared" si="4"/>
        <v>0</v>
      </c>
      <c r="G40" s="62">
        <f t="shared" si="4"/>
        <v>2</v>
      </c>
      <c r="H40" s="19"/>
    </row>
    <row r="41" spans="1:13" ht="12.65" customHeight="1" x14ac:dyDescent="0.5"/>
    <row r="42" spans="1:13" s="80" customFormat="1" ht="15.5" x14ac:dyDescent="0.5">
      <c r="A42" s="80" t="s">
        <v>31</v>
      </c>
    </row>
    <row r="43" spans="1:13" s="58" customFormat="1" ht="14" x14ac:dyDescent="0.5">
      <c r="A43" s="58" t="s">
        <v>32</v>
      </c>
    </row>
    <row r="44" spans="1:13" ht="12.65" customHeight="1" x14ac:dyDescent="0.5">
      <c r="A44" s="13" t="s">
        <v>25</v>
      </c>
      <c r="B44" s="22">
        <v>487815</v>
      </c>
      <c r="C44" s="23"/>
      <c r="I44" s="13" t="s">
        <v>33</v>
      </c>
      <c r="J44" s="22">
        <f>SUM(E54,E61,E68,E75,E82)</f>
        <v>14012</v>
      </c>
      <c r="K44" s="24">
        <f>J44/1000</f>
        <v>14.012</v>
      </c>
      <c r="L44" s="25">
        <f>J44/$J$50</f>
        <v>2.0278621192693212E-2</v>
      </c>
      <c r="M44" s="23"/>
    </row>
    <row r="45" spans="1:13" ht="12.65" customHeight="1" x14ac:dyDescent="0.5">
      <c r="A45" s="13" t="s">
        <v>26</v>
      </c>
      <c r="B45" s="22">
        <v>73200</v>
      </c>
      <c r="C45" s="23"/>
      <c r="I45" s="13" t="s">
        <v>34</v>
      </c>
      <c r="J45" s="22">
        <f>SUM(E55,E62,E69,E76,E83)</f>
        <v>2194</v>
      </c>
      <c r="K45" s="24">
        <f t="shared" ref="K45:K49" si="5">J45/1000</f>
        <v>2.194</v>
      </c>
      <c r="L45" s="25">
        <f t="shared" ref="L45:L49" si="6">J45/$J$50</f>
        <v>3.1752280114736588E-3</v>
      </c>
      <c r="M45" s="23"/>
    </row>
    <row r="46" spans="1:13" ht="12.65" customHeight="1" x14ac:dyDescent="0.5">
      <c r="A46" s="13" t="s">
        <v>19</v>
      </c>
      <c r="B46" s="22">
        <v>0</v>
      </c>
      <c r="C46" s="23"/>
      <c r="I46" s="13" t="s">
        <v>36</v>
      </c>
      <c r="J46" s="22">
        <f t="shared" ref="J46:J49" si="7">SUM(E56,E63,E70,E77,E84)</f>
        <v>166003</v>
      </c>
      <c r="K46" s="24">
        <f t="shared" si="5"/>
        <v>166.00299999999999</v>
      </c>
      <c r="L46" s="25">
        <f t="shared" si="6"/>
        <v>0.2402449296210856</v>
      </c>
      <c r="M46" s="23"/>
    </row>
    <row r="47" spans="1:13" ht="12.65" customHeight="1" x14ac:dyDescent="0.5">
      <c r="A47" s="13" t="s">
        <v>37</v>
      </c>
      <c r="B47" s="22">
        <v>0</v>
      </c>
      <c r="C47" s="23"/>
      <c r="I47" s="13" t="s">
        <v>38</v>
      </c>
      <c r="J47" s="22">
        <f t="shared" si="7"/>
        <v>339606</v>
      </c>
      <c r="K47" s="24">
        <f t="shared" si="5"/>
        <v>339.60599999999999</v>
      </c>
      <c r="L47" s="25">
        <f t="shared" si="6"/>
        <v>0.49148882591819665</v>
      </c>
      <c r="M47" s="23"/>
    </row>
    <row r="48" spans="1:13" ht="12.65" customHeight="1" x14ac:dyDescent="0.5">
      <c r="A48" s="13" t="s">
        <v>39</v>
      </c>
      <c r="B48" s="22">
        <v>129959</v>
      </c>
      <c r="C48" s="23"/>
      <c r="I48" s="13" t="s">
        <v>40</v>
      </c>
      <c r="J48" s="22">
        <f t="shared" si="7"/>
        <v>39200</v>
      </c>
      <c r="K48" s="24">
        <f t="shared" si="5"/>
        <v>39.200000000000003</v>
      </c>
      <c r="L48" s="25">
        <f t="shared" si="6"/>
        <v>5.6731512328973305E-2</v>
      </c>
      <c r="M48" s="23"/>
    </row>
    <row r="49" spans="1:13" ht="12.65" customHeight="1" x14ac:dyDescent="0.5">
      <c r="A49" s="9" t="s">
        <v>22</v>
      </c>
      <c r="B49" s="70">
        <f>SUM(B44:B48)</f>
        <v>690974</v>
      </c>
      <c r="I49" s="13" t="s">
        <v>41</v>
      </c>
      <c r="J49" s="22">
        <f t="shared" si="7"/>
        <v>129959</v>
      </c>
      <c r="K49" s="24">
        <f t="shared" si="5"/>
        <v>129.959</v>
      </c>
      <c r="L49" s="25">
        <f t="shared" si="6"/>
        <v>0.1880808829275776</v>
      </c>
      <c r="M49" s="23" t="s">
        <v>35</v>
      </c>
    </row>
    <row r="50" spans="1:13" ht="12.65" customHeight="1" x14ac:dyDescent="0.5">
      <c r="A50" s="10"/>
      <c r="B50" s="27"/>
      <c r="I50" s="65" t="s">
        <v>22</v>
      </c>
      <c r="J50" s="64">
        <f>SUM(J44:J49)</f>
        <v>690974</v>
      </c>
      <c r="K50" s="67">
        <f t="shared" ref="K50:L50" si="8">SUM(K44:K49)</f>
        <v>690.97399999999993</v>
      </c>
      <c r="L50" s="66">
        <f t="shared" si="8"/>
        <v>1</v>
      </c>
    </row>
    <row r="51" spans="1:13" ht="12.65" customHeight="1" x14ac:dyDescent="0.5"/>
    <row r="52" spans="1:13" ht="12.65" customHeight="1" x14ac:dyDescent="0.5">
      <c r="B52" s="28">
        <v>2020</v>
      </c>
      <c r="C52" s="28">
        <v>2021</v>
      </c>
      <c r="D52" s="28">
        <v>2022</v>
      </c>
      <c r="E52" s="28">
        <v>2023</v>
      </c>
      <c r="F52" s="75" t="s">
        <v>75</v>
      </c>
    </row>
    <row r="53" spans="1:13" ht="12.65" customHeight="1" x14ac:dyDescent="0.5">
      <c r="A53" s="72" t="s">
        <v>25</v>
      </c>
      <c r="B53" s="73">
        <f>SUM(B54:B59)</f>
        <v>233396</v>
      </c>
      <c r="C53" s="73">
        <f t="shared" ref="C53:E53" si="9">SUM(C54:C59)</f>
        <v>368514</v>
      </c>
      <c r="D53" s="73">
        <f t="shared" si="9"/>
        <v>472923</v>
      </c>
      <c r="E53" s="73">
        <f t="shared" si="9"/>
        <v>487815</v>
      </c>
      <c r="F53" s="74">
        <f>E53/$E$88</f>
        <v>0.70598170119280901</v>
      </c>
    </row>
    <row r="54" spans="1:13" ht="12.65" customHeight="1" x14ac:dyDescent="0.5">
      <c r="A54" s="14" t="s">
        <v>33</v>
      </c>
      <c r="B54" s="32">
        <v>3884</v>
      </c>
      <c r="C54" s="32">
        <v>3610</v>
      </c>
      <c r="D54" s="32">
        <v>10458</v>
      </c>
      <c r="E54" s="22">
        <v>13610</v>
      </c>
      <c r="F54" s="76">
        <f>IFERROR(E54/$E$53,0)</f>
        <v>2.7899921076637659E-2</v>
      </c>
      <c r="I54" s="68" t="s">
        <v>42</v>
      </c>
      <c r="J54" s="69" t="str">
        <f>IFERROR((J62-I62)/I62,"-")</f>
        <v>-</v>
      </c>
      <c r="K54" s="69">
        <f t="shared" ref="K54:M54" si="10">IFERROR((K62-J62)/J62,"-")</f>
        <v>-9.7192209602917828E-2</v>
      </c>
      <c r="L54" s="69">
        <f t="shared" si="10"/>
        <v>0.2268069029527415</v>
      </c>
      <c r="M54" s="69">
        <f t="shared" si="10"/>
        <v>8.4564698052732867E-2</v>
      </c>
    </row>
    <row r="55" spans="1:13" ht="12.65" customHeight="1" x14ac:dyDescent="0.5">
      <c r="A55" s="14" t="s">
        <v>34</v>
      </c>
      <c r="B55" s="32">
        <v>854</v>
      </c>
      <c r="C55" s="32">
        <v>543</v>
      </c>
      <c r="D55" s="32">
        <v>7397</v>
      </c>
      <c r="E55" s="22">
        <v>2194</v>
      </c>
      <c r="F55" s="76">
        <f t="shared" ref="F55:F59" si="11">IFERROR(E55/$E$53,0)</f>
        <v>4.4976066746615006E-3</v>
      </c>
      <c r="J55" s="28">
        <v>2020</v>
      </c>
      <c r="K55" s="28">
        <v>2021</v>
      </c>
      <c r="L55" s="28">
        <v>2022</v>
      </c>
      <c r="M55" s="28">
        <v>2023</v>
      </c>
    </row>
    <row r="56" spans="1:13" ht="12.65" customHeight="1" x14ac:dyDescent="0.5">
      <c r="A56" s="14" t="s">
        <v>36</v>
      </c>
      <c r="B56" s="32">
        <v>33972</v>
      </c>
      <c r="C56" s="32">
        <v>95184</v>
      </c>
      <c r="D56" s="32">
        <v>146922</v>
      </c>
      <c r="E56" s="22">
        <v>149993</v>
      </c>
      <c r="F56" s="76">
        <f t="shared" si="11"/>
        <v>0.30747926980515156</v>
      </c>
      <c r="I56" s="14" t="s">
        <v>33</v>
      </c>
      <c r="J56" s="33">
        <f>SUM(B54,B61,B68,B75,B82)</f>
        <v>3884</v>
      </c>
      <c r="K56" s="33">
        <f t="shared" ref="K56:M61" si="12">SUM(C54,C61,C68,C75,C82)</f>
        <v>3610</v>
      </c>
      <c r="L56" s="33">
        <f t="shared" si="12"/>
        <v>10458</v>
      </c>
      <c r="M56" s="33">
        <f t="shared" si="12"/>
        <v>14012</v>
      </c>
    </row>
    <row r="57" spans="1:13" ht="12.65" customHeight="1" x14ac:dyDescent="0.5">
      <c r="A57" s="14" t="s">
        <v>38</v>
      </c>
      <c r="B57" s="32">
        <v>169574</v>
      </c>
      <c r="C57" s="32">
        <v>245877</v>
      </c>
      <c r="D57" s="32">
        <v>283393</v>
      </c>
      <c r="E57" s="22">
        <v>282818</v>
      </c>
      <c r="F57" s="76">
        <f t="shared" si="11"/>
        <v>0.57976486987895004</v>
      </c>
      <c r="I57" s="14" t="s">
        <v>34</v>
      </c>
      <c r="J57" s="33">
        <f t="shared" ref="J57:J61" si="13">SUM(B55,B62,B69,B76,B83)</f>
        <v>854</v>
      </c>
      <c r="K57" s="33">
        <f t="shared" si="12"/>
        <v>543</v>
      </c>
      <c r="L57" s="33">
        <f t="shared" si="12"/>
        <v>7397</v>
      </c>
      <c r="M57" s="33">
        <f t="shared" si="12"/>
        <v>2194</v>
      </c>
    </row>
    <row r="58" spans="1:13" ht="12.65" customHeight="1" x14ac:dyDescent="0.5">
      <c r="A58" s="14" t="s">
        <v>40</v>
      </c>
      <c r="B58" s="32">
        <v>25112</v>
      </c>
      <c r="C58" s="32">
        <v>23300</v>
      </c>
      <c r="D58" s="32">
        <v>24753</v>
      </c>
      <c r="E58" s="22">
        <v>39200</v>
      </c>
      <c r="F58" s="76">
        <f t="shared" si="11"/>
        <v>8.0358332564599289E-2</v>
      </c>
      <c r="I58" s="14" t="s">
        <v>36</v>
      </c>
      <c r="J58" s="33">
        <f t="shared" si="13"/>
        <v>44371</v>
      </c>
      <c r="K58" s="33">
        <f t="shared" si="12"/>
        <v>112231</v>
      </c>
      <c r="L58" s="33">
        <f t="shared" si="12"/>
        <v>166117</v>
      </c>
      <c r="M58" s="33">
        <f t="shared" si="12"/>
        <v>166003</v>
      </c>
    </row>
    <row r="59" spans="1:13" ht="12.65" customHeight="1" x14ac:dyDescent="0.5">
      <c r="A59" s="14" t="s">
        <v>41</v>
      </c>
      <c r="B59" s="32">
        <v>0</v>
      </c>
      <c r="C59" s="32">
        <v>0</v>
      </c>
      <c r="D59" s="32">
        <v>0</v>
      </c>
      <c r="E59" s="22">
        <v>0</v>
      </c>
      <c r="F59" s="76">
        <f t="shared" si="11"/>
        <v>0</v>
      </c>
      <c r="I59" s="14" t="s">
        <v>38</v>
      </c>
      <c r="J59" s="33">
        <f t="shared" si="13"/>
        <v>220393</v>
      </c>
      <c r="K59" s="33">
        <f t="shared" si="12"/>
        <v>287404</v>
      </c>
      <c r="L59" s="33">
        <f t="shared" si="12"/>
        <v>333731</v>
      </c>
      <c r="M59" s="33">
        <f t="shared" si="12"/>
        <v>339606</v>
      </c>
    </row>
    <row r="60" spans="1:13" ht="12.65" customHeight="1" x14ac:dyDescent="0.5">
      <c r="A60" s="72" t="s">
        <v>26</v>
      </c>
      <c r="B60" s="73">
        <f>SUM(B61:B66)</f>
        <v>62922</v>
      </c>
      <c r="C60" s="73">
        <f t="shared" ref="C60:E60" si="14">SUM(C61:C66)</f>
        <v>59863</v>
      </c>
      <c r="D60" s="73">
        <f t="shared" si="14"/>
        <v>69533</v>
      </c>
      <c r="E60" s="73">
        <f t="shared" si="14"/>
        <v>73200</v>
      </c>
      <c r="F60" s="74">
        <f>E60/$E$88</f>
        <v>0.10593741587961342</v>
      </c>
      <c r="I60" s="14" t="s">
        <v>40</v>
      </c>
      <c r="J60" s="33">
        <f t="shared" si="13"/>
        <v>26816</v>
      </c>
      <c r="K60" s="33">
        <f t="shared" si="12"/>
        <v>24589</v>
      </c>
      <c r="L60" s="33">
        <f t="shared" si="12"/>
        <v>24753</v>
      </c>
      <c r="M60" s="33">
        <f t="shared" si="12"/>
        <v>39200</v>
      </c>
    </row>
    <row r="61" spans="1:13" ht="12.65" customHeight="1" x14ac:dyDescent="0.5">
      <c r="A61" s="14" t="s">
        <v>33</v>
      </c>
      <c r="B61" s="32">
        <v>0</v>
      </c>
      <c r="C61" s="32">
        <v>0</v>
      </c>
      <c r="D61" s="32">
        <v>0</v>
      </c>
      <c r="E61" s="22">
        <v>402</v>
      </c>
      <c r="F61" s="76">
        <f>IFERROR(E61/$E$60,0)</f>
        <v>5.4918032786885245E-3</v>
      </c>
      <c r="I61" s="14" t="s">
        <v>41</v>
      </c>
      <c r="J61" s="33">
        <f t="shared" si="13"/>
        <v>278903</v>
      </c>
      <c r="K61" s="33">
        <f t="shared" si="12"/>
        <v>90937</v>
      </c>
      <c r="L61" s="33">
        <f t="shared" si="12"/>
        <v>94642</v>
      </c>
      <c r="M61" s="33">
        <f t="shared" si="12"/>
        <v>129959</v>
      </c>
    </row>
    <row r="62" spans="1:13" ht="12.65" customHeight="1" x14ac:dyDescent="0.5">
      <c r="A62" s="14" t="s">
        <v>34</v>
      </c>
      <c r="B62" s="32">
        <v>0</v>
      </c>
      <c r="C62" s="32">
        <v>0</v>
      </c>
      <c r="D62" s="32">
        <v>0</v>
      </c>
      <c r="E62" s="22">
        <v>0</v>
      </c>
      <c r="F62" s="76">
        <f t="shared" ref="F62:F66" si="15">IFERROR(E62/$E$60,0)</f>
        <v>0</v>
      </c>
      <c r="J62" s="64">
        <f>SUM(J56:J61)</f>
        <v>575221</v>
      </c>
      <c r="K62" s="64">
        <f t="shared" ref="K62:M62" si="16">SUM(K56:K61)</f>
        <v>519314</v>
      </c>
      <c r="L62" s="64">
        <f t="shared" si="16"/>
        <v>637098</v>
      </c>
      <c r="M62" s="64">
        <f t="shared" si="16"/>
        <v>690974</v>
      </c>
    </row>
    <row r="63" spans="1:13" ht="12.65" customHeight="1" x14ac:dyDescent="0.5">
      <c r="A63" s="14" t="s">
        <v>36</v>
      </c>
      <c r="B63" s="32">
        <v>10399</v>
      </c>
      <c r="C63" s="32">
        <v>17047</v>
      </c>
      <c r="D63" s="32">
        <v>19195</v>
      </c>
      <c r="E63" s="22">
        <v>16010</v>
      </c>
      <c r="F63" s="76">
        <f t="shared" si="15"/>
        <v>0.21871584699453553</v>
      </c>
      <c r="J63" s="35"/>
      <c r="K63" s="35"/>
      <c r="L63" s="35"/>
      <c r="M63" s="35"/>
    </row>
    <row r="64" spans="1:13" ht="12.65" customHeight="1" x14ac:dyDescent="0.5">
      <c r="A64" s="14" t="s">
        <v>38</v>
      </c>
      <c r="B64" s="32">
        <v>50819</v>
      </c>
      <c r="C64" s="32">
        <v>41527</v>
      </c>
      <c r="D64" s="32">
        <v>50338</v>
      </c>
      <c r="E64" s="22">
        <v>56788</v>
      </c>
      <c r="F64" s="76">
        <f t="shared" si="15"/>
        <v>0.77579234972677591</v>
      </c>
    </row>
    <row r="65" spans="1:13" ht="12.65" customHeight="1" x14ac:dyDescent="0.5">
      <c r="A65" s="14" t="s">
        <v>40</v>
      </c>
      <c r="B65" s="32">
        <v>1704</v>
      </c>
      <c r="C65" s="32">
        <v>1289</v>
      </c>
      <c r="D65" s="32">
        <v>0</v>
      </c>
      <c r="E65" s="22">
        <v>0</v>
      </c>
      <c r="F65" s="76">
        <f t="shared" si="15"/>
        <v>0</v>
      </c>
    </row>
    <row r="66" spans="1:13" ht="12.65" customHeight="1" x14ac:dyDescent="0.5">
      <c r="A66" s="14" t="s">
        <v>41</v>
      </c>
      <c r="B66" s="32">
        <v>0</v>
      </c>
      <c r="C66" s="32">
        <v>0</v>
      </c>
      <c r="D66" s="32">
        <v>0</v>
      </c>
      <c r="E66" s="22">
        <v>0</v>
      </c>
      <c r="F66" s="76">
        <f t="shared" si="15"/>
        <v>0</v>
      </c>
    </row>
    <row r="67" spans="1:13" ht="12.65" customHeight="1" x14ac:dyDescent="0.5">
      <c r="A67" s="72" t="s">
        <v>19</v>
      </c>
      <c r="B67" s="73">
        <f>SUM(B68:B73)</f>
        <v>0</v>
      </c>
      <c r="C67" s="73">
        <f t="shared" ref="C67:E67" si="17">SUM(C68:C73)</f>
        <v>0</v>
      </c>
      <c r="D67" s="73">
        <f t="shared" si="17"/>
        <v>0</v>
      </c>
      <c r="E67" s="73">
        <f t="shared" si="17"/>
        <v>0</v>
      </c>
      <c r="F67" s="74">
        <f>E67/$E$88</f>
        <v>0</v>
      </c>
    </row>
    <row r="68" spans="1:13" ht="12.65" customHeight="1" x14ac:dyDescent="0.5">
      <c r="A68" s="14" t="s">
        <v>33</v>
      </c>
      <c r="B68" s="32">
        <v>0</v>
      </c>
      <c r="C68" s="32">
        <v>0</v>
      </c>
      <c r="D68" s="32">
        <v>0</v>
      </c>
      <c r="E68" s="22">
        <v>0</v>
      </c>
      <c r="F68" s="76">
        <f>IFERROR(E68/$E$67,0)</f>
        <v>0</v>
      </c>
      <c r="J68" s="129" t="s">
        <v>44</v>
      </c>
      <c r="K68" s="129"/>
      <c r="L68" s="129"/>
      <c r="M68" s="129"/>
    </row>
    <row r="69" spans="1:13" ht="12.65" customHeight="1" x14ac:dyDescent="0.5">
      <c r="A69" s="14" t="s">
        <v>34</v>
      </c>
      <c r="B69" s="32">
        <v>0</v>
      </c>
      <c r="C69" s="32">
        <v>0</v>
      </c>
      <c r="D69" s="32">
        <v>0</v>
      </c>
      <c r="E69" s="22">
        <v>0</v>
      </c>
      <c r="F69" s="76">
        <f t="shared" ref="F69:F73" si="18">IFERROR(E69/$E$67,0)</f>
        <v>0</v>
      </c>
      <c r="J69" s="28">
        <v>2020</v>
      </c>
      <c r="K69" s="28">
        <v>2021</v>
      </c>
      <c r="L69" s="28">
        <v>2022</v>
      </c>
      <c r="M69" s="28">
        <v>2023</v>
      </c>
    </row>
    <row r="70" spans="1:13" ht="12.65" customHeight="1" x14ac:dyDescent="0.5">
      <c r="A70" s="14" t="s">
        <v>36</v>
      </c>
      <c r="B70" s="32">
        <v>0</v>
      </c>
      <c r="C70" s="32">
        <v>0</v>
      </c>
      <c r="D70" s="32">
        <v>0</v>
      </c>
      <c r="E70" s="22">
        <v>0</v>
      </c>
      <c r="F70" s="76">
        <f t="shared" si="18"/>
        <v>0</v>
      </c>
      <c r="I70" s="14" t="s">
        <v>33</v>
      </c>
      <c r="J70" s="33"/>
      <c r="K70" s="71">
        <f>IFERROR((K56-J56)/J56,"-")</f>
        <v>-7.0545829042224506E-2</v>
      </c>
      <c r="L70" s="71">
        <f t="shared" ref="L70:M70" si="19">IFERROR((L56-K56)/K56,"-")</f>
        <v>1.8969529085872576</v>
      </c>
      <c r="M70" s="71">
        <f t="shared" si="19"/>
        <v>0.33983553260661692</v>
      </c>
    </row>
    <row r="71" spans="1:13" ht="12.65" customHeight="1" x14ac:dyDescent="0.5">
      <c r="A71" s="14" t="s">
        <v>38</v>
      </c>
      <c r="B71" s="32">
        <v>0</v>
      </c>
      <c r="C71" s="32">
        <v>0</v>
      </c>
      <c r="D71" s="32">
        <v>0</v>
      </c>
      <c r="E71" s="22">
        <v>0</v>
      </c>
      <c r="F71" s="76">
        <f t="shared" si="18"/>
        <v>0</v>
      </c>
      <c r="I71" s="14" t="s">
        <v>34</v>
      </c>
      <c r="J71" s="33"/>
      <c r="K71" s="71">
        <f t="shared" ref="K71:M75" si="20">IFERROR((K57-J57)/J57,"-")</f>
        <v>-0.36416861826697894</v>
      </c>
      <c r="L71" s="71">
        <f t="shared" si="20"/>
        <v>12.622467771639043</v>
      </c>
      <c r="M71" s="71">
        <f t="shared" si="20"/>
        <v>-0.70339326754089493</v>
      </c>
    </row>
    <row r="72" spans="1:13" ht="12.65" customHeight="1" x14ac:dyDescent="0.5">
      <c r="A72" s="14" t="s">
        <v>40</v>
      </c>
      <c r="B72" s="32">
        <v>0</v>
      </c>
      <c r="C72" s="32">
        <v>0</v>
      </c>
      <c r="D72" s="32">
        <v>0</v>
      </c>
      <c r="E72" s="22">
        <v>0</v>
      </c>
      <c r="F72" s="76">
        <f t="shared" si="18"/>
        <v>0</v>
      </c>
      <c r="I72" s="14" t="s">
        <v>36</v>
      </c>
      <c r="J72" s="33"/>
      <c r="K72" s="71">
        <f t="shared" si="20"/>
        <v>1.5293772959816097</v>
      </c>
      <c r="L72" s="71">
        <f t="shared" si="20"/>
        <v>0.48013472213559533</v>
      </c>
      <c r="M72" s="71">
        <f t="shared" si="20"/>
        <v>-6.8626329635136684E-4</v>
      </c>
    </row>
    <row r="73" spans="1:13" ht="12.65" customHeight="1" x14ac:dyDescent="0.5">
      <c r="A73" s="14" t="s">
        <v>41</v>
      </c>
      <c r="B73" s="32">
        <v>0</v>
      </c>
      <c r="C73" s="32">
        <v>0</v>
      </c>
      <c r="D73" s="32">
        <v>0</v>
      </c>
      <c r="E73" s="22">
        <v>0</v>
      </c>
      <c r="F73" s="76">
        <f t="shared" si="18"/>
        <v>0</v>
      </c>
      <c r="I73" s="14" t="s">
        <v>38</v>
      </c>
      <c r="J73" s="33"/>
      <c r="K73" s="71">
        <f t="shared" si="20"/>
        <v>0.30405230656146065</v>
      </c>
      <c r="L73" s="71">
        <f t="shared" si="20"/>
        <v>0.16119121515358173</v>
      </c>
      <c r="M73" s="71">
        <f t="shared" si="20"/>
        <v>1.7603998429873161E-2</v>
      </c>
    </row>
    <row r="74" spans="1:13" ht="12.65" customHeight="1" x14ac:dyDescent="0.5">
      <c r="A74" s="72" t="s">
        <v>37</v>
      </c>
      <c r="B74" s="73">
        <f>SUM(B75:B80)</f>
        <v>0</v>
      </c>
      <c r="C74" s="73">
        <f t="shared" ref="C74:E74" si="21">SUM(C75:C80)</f>
        <v>0</v>
      </c>
      <c r="D74" s="73">
        <f t="shared" si="21"/>
        <v>0</v>
      </c>
      <c r="E74" s="73">
        <f t="shared" si="21"/>
        <v>0</v>
      </c>
      <c r="F74" s="74">
        <f>E74/$E$88</f>
        <v>0</v>
      </c>
      <c r="I74" s="14" t="s">
        <v>40</v>
      </c>
      <c r="J74" s="33"/>
      <c r="K74" s="71">
        <f t="shared" si="20"/>
        <v>-8.3047434367541764E-2</v>
      </c>
      <c r="L74" s="71">
        <f t="shared" si="20"/>
        <v>6.6696490300540891E-3</v>
      </c>
      <c r="M74" s="71">
        <f t="shared" si="20"/>
        <v>0.58364642669575406</v>
      </c>
    </row>
    <row r="75" spans="1:13" ht="12.65" customHeight="1" x14ac:dyDescent="0.5">
      <c r="A75" s="14" t="s">
        <v>33</v>
      </c>
      <c r="B75" s="32">
        <v>0</v>
      </c>
      <c r="C75" s="32">
        <v>0</v>
      </c>
      <c r="D75" s="32">
        <v>0</v>
      </c>
      <c r="E75" s="22">
        <v>0</v>
      </c>
      <c r="F75" s="76">
        <f>IFERROR(E75/$E$74,0)</f>
        <v>0</v>
      </c>
      <c r="I75" s="14" t="s">
        <v>41</v>
      </c>
      <c r="J75" s="33"/>
      <c r="K75" s="71">
        <f>IFERROR((K61-J61)/J61,"-")</f>
        <v>-0.6739475731706005</v>
      </c>
      <c r="L75" s="71">
        <f t="shared" si="20"/>
        <v>4.0742492054939135E-2</v>
      </c>
      <c r="M75" s="71">
        <f t="shared" si="20"/>
        <v>0.37316413431668816</v>
      </c>
    </row>
    <row r="76" spans="1:13" ht="12.65" customHeight="1" x14ac:dyDescent="0.5">
      <c r="A76" s="14" t="s">
        <v>34</v>
      </c>
      <c r="B76" s="32">
        <v>0</v>
      </c>
      <c r="C76" s="32">
        <v>0</v>
      </c>
      <c r="D76" s="32">
        <v>0</v>
      </c>
      <c r="E76" s="22">
        <v>0</v>
      </c>
      <c r="F76" s="76">
        <f t="shared" ref="F76:F80" si="22">IFERROR(E76/$E$74,0)</f>
        <v>0</v>
      </c>
      <c r="J76" s="34"/>
      <c r="K76" s="36"/>
      <c r="L76" s="36"/>
      <c r="M76" s="36"/>
    </row>
    <row r="77" spans="1:13" ht="12.65" customHeight="1" x14ac:dyDescent="0.5">
      <c r="A77" s="14" t="s">
        <v>36</v>
      </c>
      <c r="B77" s="32">
        <v>0</v>
      </c>
      <c r="C77" s="32">
        <v>0</v>
      </c>
      <c r="D77" s="32">
        <v>0</v>
      </c>
      <c r="E77" s="22">
        <v>0</v>
      </c>
      <c r="F77" s="76">
        <f t="shared" si="22"/>
        <v>0</v>
      </c>
      <c r="J77" s="35"/>
      <c r="K77" s="35"/>
      <c r="L77" s="35"/>
      <c r="M77" s="35"/>
    </row>
    <row r="78" spans="1:13" ht="12.65" customHeight="1" x14ac:dyDescent="0.5">
      <c r="A78" s="14" t="s">
        <v>38</v>
      </c>
      <c r="B78" s="32">
        <v>0</v>
      </c>
      <c r="C78" s="32">
        <v>0</v>
      </c>
      <c r="D78" s="32">
        <v>0</v>
      </c>
      <c r="E78" s="22">
        <v>0</v>
      </c>
      <c r="F78" s="76">
        <f t="shared" si="22"/>
        <v>0</v>
      </c>
    </row>
    <row r="79" spans="1:13" ht="12.65" customHeight="1" x14ac:dyDescent="0.5">
      <c r="A79" s="14" t="s">
        <v>40</v>
      </c>
      <c r="B79" s="32">
        <v>0</v>
      </c>
      <c r="C79" s="32">
        <v>0</v>
      </c>
      <c r="D79" s="32">
        <v>0</v>
      </c>
      <c r="E79" s="22">
        <v>0</v>
      </c>
      <c r="F79" s="76">
        <f t="shared" si="22"/>
        <v>0</v>
      </c>
    </row>
    <row r="80" spans="1:13" ht="12.65" customHeight="1" x14ac:dyDescent="0.5">
      <c r="A80" s="14" t="s">
        <v>41</v>
      </c>
      <c r="B80" s="32">
        <v>0</v>
      </c>
      <c r="C80" s="32">
        <v>0</v>
      </c>
      <c r="D80" s="32">
        <v>0</v>
      </c>
      <c r="E80" s="22">
        <v>0</v>
      </c>
      <c r="F80" s="76">
        <f t="shared" si="22"/>
        <v>0</v>
      </c>
    </row>
    <row r="81" spans="1:12" ht="12.65" customHeight="1" x14ac:dyDescent="0.5">
      <c r="A81" s="72" t="s">
        <v>39</v>
      </c>
      <c r="B81" s="73">
        <f>SUM(B82:B87)</f>
        <v>278903</v>
      </c>
      <c r="C81" s="73">
        <f t="shared" ref="C81:E81" si="23">SUM(C82:C87)</f>
        <v>90937</v>
      </c>
      <c r="D81" s="73">
        <f t="shared" si="23"/>
        <v>94642</v>
      </c>
      <c r="E81" s="73">
        <f t="shared" si="23"/>
        <v>129959</v>
      </c>
      <c r="F81" s="74">
        <f>E81/$E$88</f>
        <v>0.1880808829275776</v>
      </c>
    </row>
    <row r="82" spans="1:12" ht="12.65" customHeight="1" x14ac:dyDescent="0.5">
      <c r="A82" s="14" t="s">
        <v>33</v>
      </c>
      <c r="B82" s="32">
        <v>0</v>
      </c>
      <c r="C82" s="32">
        <v>0</v>
      </c>
      <c r="D82" s="32">
        <v>0</v>
      </c>
      <c r="E82" s="22">
        <v>0</v>
      </c>
      <c r="F82" s="76">
        <f>IFERROR(E82/$E$81,0)</f>
        <v>0</v>
      </c>
    </row>
    <row r="83" spans="1:12" ht="12.65" customHeight="1" x14ac:dyDescent="0.5">
      <c r="A83" s="14" t="s">
        <v>34</v>
      </c>
      <c r="B83" s="32">
        <v>0</v>
      </c>
      <c r="C83" s="32">
        <v>0</v>
      </c>
      <c r="D83" s="32">
        <v>0</v>
      </c>
      <c r="E83" s="22">
        <v>0</v>
      </c>
      <c r="F83" s="76">
        <f t="shared" ref="F83:F87" si="24">IFERROR(E83/$E$81,0)</f>
        <v>0</v>
      </c>
    </row>
    <row r="84" spans="1:12" ht="12.65" customHeight="1" x14ac:dyDescent="0.5">
      <c r="A84" s="14" t="s">
        <v>36</v>
      </c>
      <c r="B84" s="32">
        <v>0</v>
      </c>
      <c r="C84" s="32">
        <v>0</v>
      </c>
      <c r="D84" s="32">
        <v>0</v>
      </c>
      <c r="E84" s="22">
        <v>0</v>
      </c>
      <c r="F84" s="76">
        <f t="shared" si="24"/>
        <v>0</v>
      </c>
    </row>
    <row r="85" spans="1:12" ht="12.65" customHeight="1" x14ac:dyDescent="0.5">
      <c r="A85" s="14" t="s">
        <v>38</v>
      </c>
      <c r="B85" s="32">
        <v>0</v>
      </c>
      <c r="C85" s="32">
        <v>0</v>
      </c>
      <c r="D85" s="32">
        <v>0</v>
      </c>
      <c r="E85" s="22">
        <v>0</v>
      </c>
      <c r="F85" s="76">
        <f t="shared" si="24"/>
        <v>0</v>
      </c>
    </row>
    <row r="86" spans="1:12" ht="12.65" customHeight="1" x14ac:dyDescent="0.5">
      <c r="A86" s="14" t="s">
        <v>40</v>
      </c>
      <c r="B86" s="32">
        <v>0</v>
      </c>
      <c r="C86" s="32">
        <v>0</v>
      </c>
      <c r="D86" s="32">
        <v>0</v>
      </c>
      <c r="E86" s="22">
        <v>0</v>
      </c>
      <c r="F86" s="76">
        <f t="shared" si="24"/>
        <v>0</v>
      </c>
    </row>
    <row r="87" spans="1:12" ht="12.65" customHeight="1" x14ac:dyDescent="0.5">
      <c r="A87" s="14" t="s">
        <v>41</v>
      </c>
      <c r="B87" s="32">
        <v>278903</v>
      </c>
      <c r="C87" s="32">
        <v>90937</v>
      </c>
      <c r="D87" s="32">
        <v>94642</v>
      </c>
      <c r="E87" s="22">
        <v>129959</v>
      </c>
      <c r="F87" s="76">
        <f t="shared" si="24"/>
        <v>1</v>
      </c>
    </row>
    <row r="88" spans="1:12" ht="12.65" customHeight="1" x14ac:dyDescent="0.5">
      <c r="A88" s="8" t="s">
        <v>22</v>
      </c>
      <c r="B88" s="64">
        <f>SUM(B81,B74,B67,B60,B53)</f>
        <v>575221</v>
      </c>
      <c r="C88" s="64">
        <f t="shared" ref="C88:E88" si="25">SUM(C81,C74,C67,C60,C53)</f>
        <v>519314</v>
      </c>
      <c r="D88" s="64">
        <f t="shared" si="25"/>
        <v>637098</v>
      </c>
      <c r="E88" s="64">
        <f t="shared" si="25"/>
        <v>690974</v>
      </c>
      <c r="F88" s="62"/>
    </row>
    <row r="89" spans="1:12" ht="12.65" customHeight="1" x14ac:dyDescent="0.5">
      <c r="B89" s="27"/>
      <c r="E89" s="37"/>
      <c r="F89" s="37"/>
      <c r="G89" s="37"/>
      <c r="H89" s="37"/>
      <c r="I89" s="37"/>
      <c r="J89" s="37"/>
      <c r="L89" s="27"/>
    </row>
    <row r="90" spans="1:12" ht="12.65" customHeight="1" x14ac:dyDescent="0.5">
      <c r="B90" s="27"/>
      <c r="E90" s="37"/>
      <c r="F90" s="37"/>
      <c r="G90" s="37"/>
      <c r="H90" s="37"/>
      <c r="I90" s="37"/>
      <c r="J90" s="37"/>
      <c r="L90" s="27"/>
    </row>
    <row r="91" spans="1:12" s="38" customFormat="1" ht="12.65" customHeight="1" x14ac:dyDescent="0.5">
      <c r="A91" s="38" t="s">
        <v>76</v>
      </c>
      <c r="B91" s="77"/>
      <c r="E91" s="39"/>
      <c r="F91" s="39"/>
      <c r="G91" s="39"/>
      <c r="H91" s="39"/>
      <c r="I91" s="39"/>
      <c r="J91" s="39"/>
      <c r="L91" s="77"/>
    </row>
    <row r="92" spans="1:12" ht="12.65" customHeight="1" x14ac:dyDescent="0.5">
      <c r="B92" s="27"/>
      <c r="E92" s="40" t="s">
        <v>33</v>
      </c>
      <c r="F92" s="40" t="s">
        <v>34</v>
      </c>
      <c r="G92" s="40" t="s">
        <v>36</v>
      </c>
      <c r="H92" s="40" t="s">
        <v>38</v>
      </c>
      <c r="I92" s="40" t="s">
        <v>40</v>
      </c>
      <c r="J92" s="40" t="s">
        <v>41</v>
      </c>
      <c r="L92" s="27"/>
    </row>
    <row r="93" spans="1:12" ht="12.65" customHeight="1" x14ac:dyDescent="0.5">
      <c r="A93" s="13" t="s">
        <v>0</v>
      </c>
      <c r="B93" s="22">
        <v>3938</v>
      </c>
      <c r="C93" s="25">
        <v>0</v>
      </c>
      <c r="E93" s="41">
        <v>166</v>
      </c>
      <c r="F93" s="41">
        <v>0</v>
      </c>
      <c r="G93" s="41">
        <v>0</v>
      </c>
      <c r="H93" s="41">
        <v>0</v>
      </c>
      <c r="I93" s="41">
        <v>3772</v>
      </c>
      <c r="J93" s="41">
        <v>0</v>
      </c>
      <c r="K93" s="70">
        <f>SUM(E93:J93)</f>
        <v>3938</v>
      </c>
      <c r="L93" s="27"/>
    </row>
    <row r="94" spans="1:12" ht="12.65" customHeight="1" x14ac:dyDescent="0.5">
      <c r="A94" s="13" t="s">
        <v>45</v>
      </c>
      <c r="B94" s="22">
        <v>0</v>
      </c>
      <c r="C94" s="25">
        <v>3.1879488526887372E-2</v>
      </c>
      <c r="E94" s="41">
        <v>0</v>
      </c>
      <c r="F94" s="41">
        <v>0</v>
      </c>
      <c r="G94" s="41">
        <v>0</v>
      </c>
      <c r="H94" s="41">
        <v>0</v>
      </c>
      <c r="I94" s="41">
        <v>0</v>
      </c>
      <c r="J94" s="41">
        <v>0</v>
      </c>
      <c r="K94" s="70">
        <f t="shared" ref="K94:K102" si="26">SUM(E94:J94)</f>
        <v>0</v>
      </c>
      <c r="L94" s="27"/>
    </row>
    <row r="95" spans="1:12" ht="12.65" customHeight="1" x14ac:dyDescent="0.5">
      <c r="A95" s="13" t="s">
        <v>46</v>
      </c>
      <c r="B95" s="22">
        <v>6552</v>
      </c>
      <c r="C95" s="25">
        <v>0</v>
      </c>
      <c r="E95" s="41">
        <v>218</v>
      </c>
      <c r="F95" s="41">
        <v>0</v>
      </c>
      <c r="G95" s="41">
        <v>1693</v>
      </c>
      <c r="H95" s="41">
        <v>0</v>
      </c>
      <c r="I95" s="41">
        <v>4641</v>
      </c>
      <c r="J95" s="41">
        <v>0</v>
      </c>
      <c r="K95" s="70">
        <f t="shared" si="26"/>
        <v>6552</v>
      </c>
      <c r="L95" s="27"/>
    </row>
    <row r="96" spans="1:12" ht="12.65" customHeight="1" x14ac:dyDescent="0.5">
      <c r="A96" s="13" t="s">
        <v>47</v>
      </c>
      <c r="B96" s="22">
        <v>0</v>
      </c>
      <c r="C96" s="25">
        <v>0</v>
      </c>
      <c r="E96" s="41">
        <v>0</v>
      </c>
      <c r="F96" s="41">
        <v>0</v>
      </c>
      <c r="G96" s="41">
        <v>0</v>
      </c>
      <c r="H96" s="41">
        <v>0</v>
      </c>
      <c r="I96" s="41">
        <v>0</v>
      </c>
      <c r="J96" s="41">
        <v>0</v>
      </c>
      <c r="K96" s="70">
        <f t="shared" si="26"/>
        <v>0</v>
      </c>
      <c r="L96" s="27"/>
    </row>
    <row r="97" spans="1:12" ht="12.65" customHeight="1" x14ac:dyDescent="0.5">
      <c r="A97" s="13" t="s">
        <v>48</v>
      </c>
      <c r="B97" s="22">
        <v>5329</v>
      </c>
      <c r="C97" s="25">
        <v>0</v>
      </c>
      <c r="E97" s="41">
        <v>0</v>
      </c>
      <c r="F97" s="41">
        <v>26</v>
      </c>
      <c r="G97" s="41">
        <v>0</v>
      </c>
      <c r="H97" s="41">
        <v>0</v>
      </c>
      <c r="I97" s="41">
        <v>5303</v>
      </c>
      <c r="J97" s="41">
        <v>0</v>
      </c>
      <c r="K97" s="70">
        <f t="shared" si="26"/>
        <v>5329</v>
      </c>
      <c r="L97" s="27"/>
    </row>
    <row r="98" spans="1:12" ht="12.65" customHeight="1" x14ac:dyDescent="0.5">
      <c r="A98" s="13" t="s">
        <v>49</v>
      </c>
      <c r="B98" s="22">
        <v>2151</v>
      </c>
      <c r="C98" s="25">
        <v>0.95717288491854968</v>
      </c>
      <c r="E98" s="41">
        <v>115</v>
      </c>
      <c r="F98" s="41">
        <v>0</v>
      </c>
      <c r="G98" s="41">
        <v>2036</v>
      </c>
      <c r="H98" s="41">
        <v>0</v>
      </c>
      <c r="I98" s="41">
        <v>0</v>
      </c>
      <c r="J98" s="41">
        <v>0</v>
      </c>
      <c r="K98" s="70">
        <f t="shared" si="26"/>
        <v>2151</v>
      </c>
      <c r="L98" s="27"/>
    </row>
    <row r="99" spans="1:12" ht="12.65" customHeight="1" x14ac:dyDescent="0.5">
      <c r="A99" s="13" t="s">
        <v>50</v>
      </c>
      <c r="B99" s="22">
        <v>0</v>
      </c>
      <c r="C99" s="25">
        <v>0</v>
      </c>
      <c r="E99" s="41">
        <v>0</v>
      </c>
      <c r="F99" s="41">
        <v>0</v>
      </c>
      <c r="G99" s="41">
        <v>0</v>
      </c>
      <c r="H99" s="41">
        <v>0</v>
      </c>
      <c r="I99" s="41">
        <v>0</v>
      </c>
      <c r="J99" s="41">
        <v>0</v>
      </c>
      <c r="K99" s="70">
        <f t="shared" si="26"/>
        <v>0</v>
      </c>
      <c r="L99" s="27"/>
    </row>
    <row r="100" spans="1:12" ht="12.65" customHeight="1" x14ac:dyDescent="0.5">
      <c r="A100" s="13" t="s">
        <v>51</v>
      </c>
      <c r="B100" s="22">
        <v>9299</v>
      </c>
      <c r="C100" s="25">
        <v>1.094762655456297E-2</v>
      </c>
      <c r="E100" s="41">
        <v>0</v>
      </c>
      <c r="F100" s="41">
        <v>0</v>
      </c>
      <c r="G100" s="41">
        <v>3787</v>
      </c>
      <c r="H100" s="41">
        <v>2019</v>
      </c>
      <c r="I100" s="41">
        <v>3493</v>
      </c>
      <c r="J100" s="41">
        <v>0</v>
      </c>
      <c r="K100" s="70">
        <f t="shared" si="26"/>
        <v>9299</v>
      </c>
      <c r="L100" s="27"/>
    </row>
    <row r="101" spans="1:12" ht="12.65" customHeight="1" x14ac:dyDescent="0.5">
      <c r="A101" s="13" t="s">
        <v>52</v>
      </c>
      <c r="B101" s="22">
        <v>3879</v>
      </c>
      <c r="C101" s="25">
        <v>0</v>
      </c>
      <c r="E101" s="41">
        <v>0</v>
      </c>
      <c r="F101" s="41">
        <v>0</v>
      </c>
      <c r="G101" s="41">
        <v>2603</v>
      </c>
      <c r="H101" s="41">
        <v>0</v>
      </c>
      <c r="I101" s="41">
        <v>1276</v>
      </c>
      <c r="J101" s="41">
        <v>0</v>
      </c>
      <c r="K101" s="70">
        <f t="shared" si="26"/>
        <v>3879</v>
      </c>
      <c r="L101" s="27"/>
    </row>
    <row r="102" spans="1:12" ht="12.65" customHeight="1" x14ac:dyDescent="0.5">
      <c r="A102" s="13" t="s">
        <v>53</v>
      </c>
      <c r="B102" s="22">
        <v>1449</v>
      </c>
      <c r="C102" s="25">
        <v>0</v>
      </c>
      <c r="E102" s="41">
        <v>0</v>
      </c>
      <c r="F102" s="41">
        <v>0</v>
      </c>
      <c r="G102" s="41">
        <v>11</v>
      </c>
      <c r="H102" s="41">
        <v>1246</v>
      </c>
      <c r="I102" s="41">
        <v>192</v>
      </c>
      <c r="J102" s="41">
        <v>0</v>
      </c>
      <c r="K102" s="70">
        <f t="shared" si="26"/>
        <v>1449</v>
      </c>
      <c r="L102" s="27"/>
    </row>
    <row r="103" spans="1:12" ht="12.65" customHeight="1" x14ac:dyDescent="0.5">
      <c r="A103" s="43" t="s">
        <v>54</v>
      </c>
      <c r="B103" s="44">
        <v>0</v>
      </c>
      <c r="C103" s="79">
        <v>0</v>
      </c>
      <c r="E103" s="41">
        <v>0</v>
      </c>
      <c r="F103" s="41">
        <v>0</v>
      </c>
      <c r="G103" s="41">
        <v>0</v>
      </c>
      <c r="H103" s="41">
        <v>0</v>
      </c>
      <c r="I103" s="41">
        <v>0</v>
      </c>
      <c r="J103" s="41">
        <v>0</v>
      </c>
      <c r="K103" s="26"/>
      <c r="L103" s="27"/>
    </row>
    <row r="104" spans="1:12" ht="12.65" customHeight="1" x14ac:dyDescent="0.5">
      <c r="E104" s="15">
        <f t="shared" ref="E104:J104" si="27">SUM(E93:E103)/$B$105</f>
        <v>1.5308157192379667E-2</v>
      </c>
      <c r="F104" s="15">
        <f t="shared" si="27"/>
        <v>7.9761941282940148E-4</v>
      </c>
      <c r="G104" s="15">
        <f t="shared" si="27"/>
        <v>0.3107647943062245</v>
      </c>
      <c r="H104" s="15">
        <f t="shared" si="27"/>
        <v>0.10016259164953831</v>
      </c>
      <c r="I104" s="15">
        <f t="shared" si="27"/>
        <v>0.5729668374390281</v>
      </c>
      <c r="J104" s="15">
        <f t="shared" si="27"/>
        <v>0</v>
      </c>
      <c r="K104" s="45"/>
      <c r="L104" s="27"/>
    </row>
    <row r="105" spans="1:12" ht="23" x14ac:dyDescent="0.5">
      <c r="A105" s="78" t="s">
        <v>55</v>
      </c>
      <c r="B105" s="26">
        <f>SUM(B93:B103)</f>
        <v>32597</v>
      </c>
      <c r="C105" s="25">
        <f>B105/$B$49</f>
        <v>4.7175436412947518E-2</v>
      </c>
      <c r="L105" s="27"/>
    </row>
    <row r="106" spans="1:12" ht="12.65" customHeight="1" x14ac:dyDescent="0.5">
      <c r="B106" s="27"/>
      <c r="L106" s="27"/>
    </row>
    <row r="107" spans="1:12" s="58" customFormat="1" ht="14" x14ac:dyDescent="0.5">
      <c r="A107" s="58" t="s">
        <v>56</v>
      </c>
    </row>
    <row r="108" spans="1:12" ht="12.65" customHeight="1" x14ac:dyDescent="0.5">
      <c r="A108" s="29" t="s">
        <v>57</v>
      </c>
      <c r="B108" s="31">
        <v>532583.21</v>
      </c>
    </row>
    <row r="109" spans="1:12" ht="12.65" customHeight="1" x14ac:dyDescent="0.5">
      <c r="A109" s="46"/>
      <c r="B109" s="30"/>
    </row>
    <row r="110" spans="1:12" s="38" customFormat="1" ht="12.65" customHeight="1" x14ac:dyDescent="0.5">
      <c r="A110" s="38" t="s">
        <v>58</v>
      </c>
      <c r="B110" s="77"/>
      <c r="E110" s="39"/>
      <c r="F110" s="39"/>
      <c r="G110" s="39"/>
      <c r="H110" s="39"/>
      <c r="I110" s="39"/>
      <c r="J110" s="39"/>
      <c r="L110" s="77"/>
    </row>
    <row r="111" spans="1:12" ht="12.65" customHeight="1" x14ac:dyDescent="0.5">
      <c r="A111" s="13" t="s">
        <v>59</v>
      </c>
      <c r="B111" s="22">
        <v>406026.01</v>
      </c>
      <c r="C111" s="15">
        <f>B111/$B$118</f>
        <v>0.87773236416270206</v>
      </c>
      <c r="D111" s="23"/>
      <c r="E111" s="47"/>
    </row>
    <row r="112" spans="1:12" ht="12.65" customHeight="1" x14ac:dyDescent="0.5">
      <c r="A112" s="13" t="s">
        <v>61</v>
      </c>
      <c r="B112" s="22">
        <v>15499.2</v>
      </c>
      <c r="C112" s="15">
        <f t="shared" ref="C112:C117" si="28">B112/$B$118</f>
        <v>3.350561078249778E-2</v>
      </c>
      <c r="D112" s="23"/>
    </row>
    <row r="113" spans="1:4" ht="12.65" customHeight="1" x14ac:dyDescent="0.5">
      <c r="A113" s="13" t="s">
        <v>21</v>
      </c>
      <c r="B113" s="22">
        <v>0</v>
      </c>
      <c r="C113" s="15">
        <f t="shared" si="28"/>
        <v>0</v>
      </c>
      <c r="D113" s="23"/>
    </row>
    <row r="114" spans="1:4" ht="12.65" customHeight="1" x14ac:dyDescent="0.5">
      <c r="A114" s="13" t="s">
        <v>62</v>
      </c>
      <c r="B114" s="22">
        <v>0</v>
      </c>
      <c r="C114" s="15">
        <f t="shared" si="28"/>
        <v>0</v>
      </c>
      <c r="D114" s="23"/>
    </row>
    <row r="115" spans="1:4" ht="12.65" customHeight="1" x14ac:dyDescent="0.5">
      <c r="A115" s="13" t="s">
        <v>63</v>
      </c>
      <c r="B115" s="22">
        <v>6900</v>
      </c>
      <c r="C115" s="15">
        <f t="shared" si="28"/>
        <v>1.4916170795862669E-2</v>
      </c>
      <c r="D115" s="23"/>
    </row>
    <row r="116" spans="1:4" ht="12.65" customHeight="1" x14ac:dyDescent="0.5">
      <c r="A116" s="13" t="s">
        <v>64</v>
      </c>
      <c r="B116" s="22">
        <v>0</v>
      </c>
      <c r="C116" s="15">
        <f t="shared" si="28"/>
        <v>0</v>
      </c>
      <c r="D116" s="23"/>
    </row>
    <row r="117" spans="1:4" ht="12.65" customHeight="1" x14ac:dyDescent="0.5">
      <c r="A117" s="13" t="s">
        <v>60</v>
      </c>
      <c r="B117" s="22">
        <v>34160</v>
      </c>
      <c r="C117" s="15">
        <f t="shared" si="28"/>
        <v>7.3845854258937499E-2</v>
      </c>
      <c r="D117" s="23"/>
    </row>
    <row r="118" spans="1:4" ht="12.65" customHeight="1" x14ac:dyDescent="0.5">
      <c r="A118" s="9" t="s">
        <v>22</v>
      </c>
      <c r="B118" s="70">
        <f>SUM(B111:B117)</f>
        <v>462585.21</v>
      </c>
    </row>
    <row r="119" spans="1:4" ht="12.65" customHeight="1" x14ac:dyDescent="0.5"/>
    <row r="120" spans="1:4" ht="23" x14ac:dyDescent="0.5">
      <c r="A120" s="20" t="s">
        <v>65</v>
      </c>
      <c r="B120" s="31">
        <f>B132</f>
        <v>8777</v>
      </c>
      <c r="C120" s="42">
        <f>B120/$B$108</f>
        <v>1.648005388679076E-2</v>
      </c>
    </row>
    <row r="121" spans="1:4" ht="12.65" customHeight="1" x14ac:dyDescent="0.5"/>
    <row r="122" spans="1:4" ht="12.65" customHeight="1" x14ac:dyDescent="0.5">
      <c r="A122" s="13" t="s">
        <v>0</v>
      </c>
      <c r="B122" s="22">
        <v>0</v>
      </c>
      <c r="C122" s="15">
        <f>IFERROR(B122/$B$132,0)</f>
        <v>0</v>
      </c>
    </row>
    <row r="123" spans="1:4" ht="12.65" customHeight="1" x14ac:dyDescent="0.5">
      <c r="A123" s="13" t="s">
        <v>45</v>
      </c>
      <c r="B123" s="22">
        <v>0</v>
      </c>
      <c r="C123" s="15">
        <f t="shared" ref="C123:C131" si="29">IFERROR(B123/$B$132,0)</f>
        <v>0</v>
      </c>
    </row>
    <row r="124" spans="1:4" ht="12.65" customHeight="1" x14ac:dyDescent="0.5">
      <c r="A124" s="13" t="s">
        <v>46</v>
      </c>
      <c r="B124" s="22">
        <v>0</v>
      </c>
      <c r="C124" s="15">
        <f t="shared" si="29"/>
        <v>0</v>
      </c>
    </row>
    <row r="125" spans="1:4" ht="12.65" customHeight="1" x14ac:dyDescent="0.5">
      <c r="A125" s="13" t="s">
        <v>47</v>
      </c>
      <c r="B125" s="22">
        <v>0</v>
      </c>
      <c r="C125" s="15">
        <f t="shared" si="29"/>
        <v>0</v>
      </c>
    </row>
    <row r="126" spans="1:4" ht="12.65" customHeight="1" x14ac:dyDescent="0.5">
      <c r="A126" s="13" t="s">
        <v>48</v>
      </c>
      <c r="B126" s="22">
        <v>0</v>
      </c>
      <c r="C126" s="15">
        <f t="shared" si="29"/>
        <v>0</v>
      </c>
    </row>
    <row r="127" spans="1:4" ht="12.65" customHeight="1" x14ac:dyDescent="0.5">
      <c r="A127" s="13" t="s">
        <v>49</v>
      </c>
      <c r="B127" s="22">
        <v>0</v>
      </c>
      <c r="C127" s="15">
        <f t="shared" si="29"/>
        <v>0</v>
      </c>
    </row>
    <row r="128" spans="1:4" ht="12.65" customHeight="1" x14ac:dyDescent="0.5">
      <c r="A128" s="13" t="s">
        <v>50</v>
      </c>
      <c r="B128" s="22">
        <v>0</v>
      </c>
      <c r="C128" s="15">
        <f t="shared" si="29"/>
        <v>0</v>
      </c>
    </row>
    <row r="129" spans="1:3" ht="12.65" customHeight="1" x14ac:dyDescent="0.5">
      <c r="A129" s="13" t="s">
        <v>51</v>
      </c>
      <c r="B129" s="22">
        <v>600</v>
      </c>
      <c r="C129" s="15">
        <f t="shared" si="29"/>
        <v>6.8360487638145145E-2</v>
      </c>
    </row>
    <row r="130" spans="1:3" ht="12.65" customHeight="1" x14ac:dyDescent="0.5">
      <c r="A130" s="13" t="s">
        <v>52</v>
      </c>
      <c r="B130" s="22">
        <v>8177</v>
      </c>
      <c r="C130" s="15">
        <f t="shared" si="29"/>
        <v>0.93163951236185483</v>
      </c>
    </row>
    <row r="131" spans="1:3" ht="12.65" customHeight="1" x14ac:dyDescent="0.5">
      <c r="A131" s="13" t="s">
        <v>53</v>
      </c>
      <c r="B131" s="22">
        <v>0</v>
      </c>
      <c r="C131" s="15">
        <f t="shared" si="29"/>
        <v>0</v>
      </c>
    </row>
    <row r="132" spans="1:3" ht="12.65" customHeight="1" x14ac:dyDescent="0.5">
      <c r="A132" s="9" t="s">
        <v>22</v>
      </c>
      <c r="B132" s="70">
        <f>SUM(B122:B131)</f>
        <v>8777</v>
      </c>
    </row>
    <row r="133" spans="1:3" ht="12.65" customHeight="1" x14ac:dyDescent="0.5">
      <c r="B133" s="27"/>
    </row>
    <row r="134" spans="1:3" s="58" customFormat="1" ht="14" x14ac:dyDescent="0.5">
      <c r="A134" s="58" t="s">
        <v>66</v>
      </c>
    </row>
    <row r="135" spans="1:3" ht="12.65" customHeight="1" x14ac:dyDescent="0.5">
      <c r="A135" s="20" t="s">
        <v>23</v>
      </c>
      <c r="B135" s="48"/>
    </row>
    <row r="136" spans="1:3" ht="12.65" customHeight="1" x14ac:dyDescent="0.5">
      <c r="A136" s="13" t="s">
        <v>67</v>
      </c>
      <c r="B136" s="16">
        <v>9</v>
      </c>
      <c r="C136" s="23"/>
    </row>
    <row r="137" spans="1:3" ht="12.65" customHeight="1" x14ac:dyDescent="0.5">
      <c r="A137" s="13" t="s">
        <v>68</v>
      </c>
      <c r="B137" s="16">
        <v>5</v>
      </c>
      <c r="C137" s="23"/>
    </row>
    <row r="138" spans="1:3" ht="12.65" customHeight="1" x14ac:dyDescent="0.5">
      <c r="A138" s="13" t="s">
        <v>69</v>
      </c>
      <c r="B138" s="16">
        <v>11</v>
      </c>
      <c r="C138" s="23"/>
    </row>
    <row r="139" spans="1:3" ht="12.65" customHeight="1" x14ac:dyDescent="0.5">
      <c r="A139" s="9" t="s">
        <v>11</v>
      </c>
      <c r="B139" s="62">
        <f>SUM(B136:B138)</f>
        <v>25</v>
      </c>
    </row>
    <row r="140" spans="1:3" ht="12.65" customHeight="1" x14ac:dyDescent="0.5"/>
    <row r="141" spans="1:3" ht="12.65" customHeight="1" x14ac:dyDescent="0.5">
      <c r="A141" s="20" t="s">
        <v>24</v>
      </c>
      <c r="B141" s="48"/>
    </row>
    <row r="142" spans="1:3" ht="12.65" customHeight="1" x14ac:dyDescent="0.5">
      <c r="A142" s="13" t="s">
        <v>70</v>
      </c>
      <c r="B142" s="16">
        <v>2</v>
      </c>
      <c r="C142" s="23"/>
    </row>
    <row r="143" spans="1:3" ht="12.65" customHeight="1" x14ac:dyDescent="0.5">
      <c r="A143" s="13" t="s">
        <v>71</v>
      </c>
      <c r="B143" s="16">
        <v>5</v>
      </c>
      <c r="C143" s="23"/>
    </row>
    <row r="144" spans="1:3" ht="12.65" customHeight="1" x14ac:dyDescent="0.5">
      <c r="A144" s="13" t="s">
        <v>72</v>
      </c>
      <c r="B144" s="16">
        <v>4</v>
      </c>
      <c r="C144" s="23"/>
    </row>
    <row r="145" spans="1:4" ht="12.65" customHeight="1" x14ac:dyDescent="0.5">
      <c r="A145" s="9" t="s">
        <v>11</v>
      </c>
      <c r="B145" s="62">
        <f>SUM(B142:B144)</f>
        <v>11</v>
      </c>
    </row>
    <row r="146" spans="1:4" ht="12.65" customHeight="1" x14ac:dyDescent="0.5"/>
    <row r="147" spans="1:4" ht="12.65" customHeight="1" x14ac:dyDescent="0.5">
      <c r="A147" s="81" t="s">
        <v>73</v>
      </c>
      <c r="B147" s="82">
        <f>SUM(B139,B145)</f>
        <v>36</v>
      </c>
      <c r="C147" s="83">
        <f>B20+B26</f>
        <v>36</v>
      </c>
    </row>
    <row r="148" spans="1:4" ht="12.65" customHeight="1" x14ac:dyDescent="0.5"/>
    <row r="149" spans="1:4" ht="12.65" customHeight="1" x14ac:dyDescent="0.5">
      <c r="A149" s="50" t="s">
        <v>23</v>
      </c>
      <c r="B149" s="48" t="s">
        <v>67</v>
      </c>
      <c r="C149" s="48" t="s">
        <v>68</v>
      </c>
      <c r="D149" s="48" t="s">
        <v>69</v>
      </c>
    </row>
    <row r="150" spans="1:4" ht="12.65" customHeight="1" x14ac:dyDescent="0.5">
      <c r="A150" s="13" t="s">
        <v>25</v>
      </c>
      <c r="B150" s="16">
        <v>8</v>
      </c>
      <c r="C150" s="16">
        <v>5</v>
      </c>
      <c r="D150" s="16">
        <v>9</v>
      </c>
    </row>
    <row r="151" spans="1:4" ht="12.65" customHeight="1" x14ac:dyDescent="0.5">
      <c r="A151" s="13" t="s">
        <v>26</v>
      </c>
      <c r="B151" s="16">
        <v>0</v>
      </c>
      <c r="C151" s="16">
        <v>0</v>
      </c>
      <c r="D151" s="16">
        <v>2</v>
      </c>
    </row>
    <row r="152" spans="1:4" ht="12.65" customHeight="1" x14ac:dyDescent="0.5">
      <c r="A152" s="13" t="s">
        <v>19</v>
      </c>
      <c r="B152" s="16">
        <v>0</v>
      </c>
      <c r="C152" s="16">
        <v>0</v>
      </c>
      <c r="D152" s="16">
        <v>0</v>
      </c>
    </row>
    <row r="153" spans="1:4" ht="12.65" customHeight="1" x14ac:dyDescent="0.5">
      <c r="A153" s="13" t="s">
        <v>37</v>
      </c>
      <c r="B153" s="16">
        <v>0</v>
      </c>
      <c r="C153" s="16">
        <v>0</v>
      </c>
      <c r="D153" s="16">
        <v>0</v>
      </c>
    </row>
    <row r="154" spans="1:4" ht="12.65" customHeight="1" x14ac:dyDescent="0.5">
      <c r="A154" s="13" t="s">
        <v>39</v>
      </c>
      <c r="B154" s="16">
        <v>1</v>
      </c>
      <c r="C154" s="16">
        <v>0</v>
      </c>
      <c r="D154" s="16">
        <v>0</v>
      </c>
    </row>
    <row r="155" spans="1:4" ht="12.65" customHeight="1" x14ac:dyDescent="0.5">
      <c r="A155" s="17"/>
      <c r="B155" s="62">
        <f>SUM(B150:B154)</f>
        <v>9</v>
      </c>
      <c r="C155" s="62">
        <f t="shared" ref="C155:D155" si="30">SUM(C150:C154)</f>
        <v>5</v>
      </c>
      <c r="D155" s="62">
        <f t="shared" si="30"/>
        <v>11</v>
      </c>
    </row>
    <row r="156" spans="1:4" ht="12.65" customHeight="1" x14ac:dyDescent="0.5">
      <c r="A156" s="27"/>
      <c r="B156" s="49"/>
      <c r="C156" s="49"/>
      <c r="D156" s="49"/>
    </row>
    <row r="157" spans="1:4" ht="23" x14ac:dyDescent="0.5">
      <c r="A157" s="50" t="s">
        <v>24</v>
      </c>
      <c r="B157" s="48" t="s">
        <v>70</v>
      </c>
      <c r="C157" s="48" t="s">
        <v>71</v>
      </c>
      <c r="D157" s="48" t="s">
        <v>72</v>
      </c>
    </row>
    <row r="158" spans="1:4" ht="12.65" customHeight="1" x14ac:dyDescent="0.5">
      <c r="A158" s="13" t="s">
        <v>25</v>
      </c>
      <c r="B158" s="16">
        <v>1</v>
      </c>
      <c r="C158" s="16">
        <v>5</v>
      </c>
      <c r="D158" s="16">
        <v>3</v>
      </c>
    </row>
    <row r="159" spans="1:4" ht="12.65" customHeight="1" x14ac:dyDescent="0.5">
      <c r="A159" s="13" t="s">
        <v>26</v>
      </c>
      <c r="B159" s="16">
        <v>0</v>
      </c>
      <c r="C159" s="16">
        <v>0</v>
      </c>
      <c r="D159" s="16">
        <v>1</v>
      </c>
    </row>
    <row r="160" spans="1:4" ht="12.65" customHeight="1" x14ac:dyDescent="0.5">
      <c r="A160" s="13" t="s">
        <v>19</v>
      </c>
      <c r="B160" s="16">
        <v>0</v>
      </c>
      <c r="C160" s="16">
        <v>0</v>
      </c>
      <c r="D160" s="16">
        <v>0</v>
      </c>
    </row>
    <row r="161" spans="1:4" ht="12.65" customHeight="1" x14ac:dyDescent="0.5">
      <c r="A161" s="13" t="s">
        <v>37</v>
      </c>
      <c r="B161" s="16">
        <v>0</v>
      </c>
      <c r="C161" s="16">
        <v>0</v>
      </c>
      <c r="D161" s="16">
        <v>0</v>
      </c>
    </row>
    <row r="162" spans="1:4" ht="12.65" customHeight="1" x14ac:dyDescent="0.5">
      <c r="A162" s="13" t="s">
        <v>39</v>
      </c>
      <c r="B162" s="16">
        <v>1</v>
      </c>
      <c r="C162" s="16">
        <v>0</v>
      </c>
      <c r="D162" s="16">
        <v>0</v>
      </c>
    </row>
    <row r="163" spans="1:4" ht="12.65" customHeight="1" x14ac:dyDescent="0.5">
      <c r="A163" s="17"/>
      <c r="B163" s="62">
        <f>SUM(B158:B162)</f>
        <v>2</v>
      </c>
      <c r="C163" s="62">
        <f t="shared" ref="C163:D163" si="31">SUM(C158:C162)</f>
        <v>5</v>
      </c>
      <c r="D163" s="62">
        <f t="shared" si="31"/>
        <v>4</v>
      </c>
    </row>
    <row r="164" spans="1:4" ht="12.65" customHeight="1" x14ac:dyDescent="0.5"/>
    <row r="165" spans="1:4" ht="46" x14ac:dyDescent="0.5">
      <c r="A165" s="20" t="s">
        <v>74</v>
      </c>
      <c r="B165" s="20" t="s">
        <v>85</v>
      </c>
      <c r="C165" s="20" t="s">
        <v>77</v>
      </c>
    </row>
    <row r="166" spans="1:4" ht="12.65" customHeight="1" x14ac:dyDescent="0.5">
      <c r="A166" s="14">
        <v>1969</v>
      </c>
      <c r="B166" s="51">
        <v>0</v>
      </c>
      <c r="C166" s="51">
        <v>0</v>
      </c>
    </row>
    <row r="167" spans="1:4" ht="12.65" customHeight="1" x14ac:dyDescent="0.5">
      <c r="A167" s="14">
        <v>1970</v>
      </c>
      <c r="B167" s="51">
        <v>0</v>
      </c>
      <c r="C167" s="51">
        <v>10.667549999999999</v>
      </c>
    </row>
    <row r="168" spans="1:4" ht="12.65" customHeight="1" x14ac:dyDescent="0.5">
      <c r="A168" s="14">
        <v>1997</v>
      </c>
      <c r="B168" s="51">
        <v>0</v>
      </c>
      <c r="C168" s="51">
        <v>10.667549999999999</v>
      </c>
    </row>
    <row r="169" spans="1:4" ht="12.65" customHeight="1" x14ac:dyDescent="0.5">
      <c r="A169" s="14">
        <v>2000</v>
      </c>
      <c r="B169" s="51">
        <v>0</v>
      </c>
      <c r="C169" s="51">
        <v>10.667549999999999</v>
      </c>
    </row>
    <row r="170" spans="1:4" ht="12.65" customHeight="1" x14ac:dyDescent="0.5">
      <c r="A170" s="14">
        <v>2003</v>
      </c>
      <c r="B170" s="51">
        <v>3.2130000000000001</v>
      </c>
      <c r="C170" s="51">
        <v>10.667549999999999</v>
      </c>
    </row>
    <row r="171" spans="1:4" ht="12.65" customHeight="1" x14ac:dyDescent="0.5">
      <c r="A171" s="14">
        <v>2005</v>
      </c>
      <c r="B171" s="51">
        <v>3.2130000000000001</v>
      </c>
      <c r="C171" s="51">
        <v>10.667549999999999</v>
      </c>
    </row>
    <row r="172" spans="1:4" ht="12.65" customHeight="1" x14ac:dyDescent="0.5">
      <c r="A172" s="14">
        <v>2006</v>
      </c>
      <c r="B172" s="51">
        <v>3.2130000000000001</v>
      </c>
      <c r="C172" s="51">
        <v>10.667549999999999</v>
      </c>
    </row>
    <row r="173" spans="1:4" ht="12.65" customHeight="1" x14ac:dyDescent="0.5">
      <c r="A173" s="14">
        <v>2007</v>
      </c>
      <c r="B173" s="51">
        <v>3.2130000000000001</v>
      </c>
      <c r="C173" s="51">
        <v>10.667549999999999</v>
      </c>
    </row>
    <row r="174" spans="1:4" ht="12.65" customHeight="1" x14ac:dyDescent="0.5">
      <c r="A174" s="14">
        <v>2008</v>
      </c>
      <c r="B174" s="51">
        <v>3.2130000000000001</v>
      </c>
      <c r="C174" s="51">
        <v>10.667549999999999</v>
      </c>
    </row>
    <row r="175" spans="1:4" ht="12.65" customHeight="1" x14ac:dyDescent="0.5">
      <c r="A175" s="14">
        <v>2009</v>
      </c>
      <c r="B175" s="51">
        <v>3.2130000000000001</v>
      </c>
      <c r="C175" s="51">
        <v>10.667549999999999</v>
      </c>
    </row>
    <row r="176" spans="1:4" ht="12.65" customHeight="1" x14ac:dyDescent="0.5">
      <c r="A176" s="14">
        <v>2010</v>
      </c>
      <c r="B176" s="51">
        <v>3.2130000000000001</v>
      </c>
      <c r="C176" s="51">
        <v>10.667549999999999</v>
      </c>
    </row>
    <row r="177" spans="1:59" ht="12.65" customHeight="1" x14ac:dyDescent="0.5">
      <c r="A177" s="14">
        <v>2012</v>
      </c>
      <c r="B177" s="51">
        <v>7.2450000000000001</v>
      </c>
      <c r="C177" s="51">
        <v>10.667549999999999</v>
      </c>
    </row>
    <row r="178" spans="1:59" ht="12.65" customHeight="1" x14ac:dyDescent="0.5">
      <c r="A178" s="14">
        <v>2013</v>
      </c>
      <c r="B178" s="51">
        <v>10.176</v>
      </c>
      <c r="C178" s="51">
        <v>10.667549999999999</v>
      </c>
    </row>
    <row r="179" spans="1:59" ht="12.65" customHeight="1" x14ac:dyDescent="0.5">
      <c r="A179" s="14">
        <v>2014</v>
      </c>
      <c r="B179" s="51">
        <v>20.782</v>
      </c>
      <c r="C179" s="51">
        <v>10.667549999999999</v>
      </c>
    </row>
    <row r="180" spans="1:59" ht="12.65" customHeight="1" x14ac:dyDescent="0.5">
      <c r="A180" s="14">
        <v>2015</v>
      </c>
      <c r="B180" s="51">
        <v>20.782</v>
      </c>
      <c r="C180" s="51">
        <v>10.667549999999999</v>
      </c>
    </row>
    <row r="181" spans="1:59" ht="12.65" customHeight="1" x14ac:dyDescent="0.5">
      <c r="A181" s="14">
        <v>2016</v>
      </c>
      <c r="B181" s="51">
        <v>20.782</v>
      </c>
      <c r="C181" s="51">
        <v>10.667549999999999</v>
      </c>
    </row>
    <row r="182" spans="1:59" ht="12.65" customHeight="1" x14ac:dyDescent="0.5">
      <c r="A182" s="14">
        <v>2017</v>
      </c>
      <c r="B182" s="51">
        <v>20.782</v>
      </c>
      <c r="C182" s="51">
        <v>10.667549999999999</v>
      </c>
    </row>
    <row r="183" spans="1:59" ht="12.65" customHeight="1" x14ac:dyDescent="0.5">
      <c r="A183" s="14">
        <v>2018</v>
      </c>
      <c r="B183" s="51">
        <v>48.327991999999995</v>
      </c>
      <c r="C183" s="51">
        <v>10.667549999999999</v>
      </c>
    </row>
    <row r="184" spans="1:59" ht="12.65" customHeight="1" x14ac:dyDescent="0.5">
      <c r="A184" s="14">
        <v>2019</v>
      </c>
      <c r="B184" s="51">
        <v>52.055991999999996</v>
      </c>
      <c r="C184" s="51">
        <v>10.667549999999999</v>
      </c>
    </row>
    <row r="185" spans="1:59" ht="12.65" customHeight="1" x14ac:dyDescent="0.5">
      <c r="A185" s="14">
        <v>2020</v>
      </c>
      <c r="B185" s="51">
        <v>72.885991999999987</v>
      </c>
      <c r="C185" s="51">
        <v>79.408549999999991</v>
      </c>
    </row>
    <row r="186" spans="1:59" ht="12.65" customHeight="1" x14ac:dyDescent="0.5">
      <c r="A186" s="14">
        <v>2021</v>
      </c>
      <c r="B186" s="51">
        <v>76.95499199999999</v>
      </c>
      <c r="C186" s="51">
        <v>179.85154999999997</v>
      </c>
    </row>
    <row r="187" spans="1:59" ht="12.65" customHeight="1" x14ac:dyDescent="0.5">
      <c r="A187" s="14">
        <v>2022</v>
      </c>
      <c r="B187" s="51">
        <v>76.95499199999999</v>
      </c>
      <c r="C187" s="51">
        <v>198.78854999999999</v>
      </c>
    </row>
    <row r="188" spans="1:59" ht="12.65" customHeight="1" x14ac:dyDescent="0.5">
      <c r="A188" s="14">
        <v>2023</v>
      </c>
      <c r="B188" s="51">
        <v>76.95499199999999</v>
      </c>
      <c r="C188" s="51">
        <v>198.78854999999999</v>
      </c>
    </row>
    <row r="189" spans="1:59" ht="12.65" customHeight="1" x14ac:dyDescent="0.5"/>
    <row r="191" spans="1:59" ht="14"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row>
    <row r="192" spans="1:59" ht="14" x14ac:dyDescent="0.3">
      <c r="A192" s="19"/>
      <c r="B192" s="19"/>
      <c r="C192" s="19"/>
      <c r="D192" s="19"/>
      <c r="E192" s="19"/>
      <c r="F192" s="19"/>
    </row>
    <row r="193" spans="1:3" ht="14" x14ac:dyDescent="0.3">
      <c r="A193" s="19"/>
      <c r="B193" s="19"/>
      <c r="C193" s="19"/>
    </row>
    <row r="194" spans="1:3" ht="14" x14ac:dyDescent="0.3">
      <c r="A194" s="19"/>
      <c r="B194" s="19"/>
      <c r="C194" s="19"/>
    </row>
    <row r="195" spans="1:3" ht="14" x14ac:dyDescent="0.3">
      <c r="A195" s="19"/>
      <c r="B195" s="19"/>
      <c r="C195" s="19"/>
    </row>
    <row r="196" spans="1:3" ht="14" x14ac:dyDescent="0.3">
      <c r="A196" s="19"/>
      <c r="B196" s="19"/>
      <c r="C196" s="19"/>
    </row>
    <row r="197" spans="1:3" ht="14" x14ac:dyDescent="0.3">
      <c r="A197" s="19"/>
      <c r="B197" s="19"/>
      <c r="C197" s="19"/>
    </row>
    <row r="198" spans="1:3" ht="14" x14ac:dyDescent="0.3">
      <c r="A198" s="19"/>
      <c r="B198" s="19"/>
      <c r="C198" s="19"/>
    </row>
    <row r="199" spans="1:3" ht="14" x14ac:dyDescent="0.3">
      <c r="A199" s="19"/>
      <c r="B199" s="19"/>
      <c r="C199" s="19"/>
    </row>
    <row r="200" spans="1:3" ht="14" x14ac:dyDescent="0.3">
      <c r="A200" s="19"/>
      <c r="B200" s="19"/>
      <c r="C200" s="19"/>
    </row>
    <row r="201" spans="1:3" ht="14" x14ac:dyDescent="0.3">
      <c r="A201" s="19"/>
      <c r="B201" s="19"/>
      <c r="C201" s="19"/>
    </row>
  </sheetData>
  <mergeCells count="2">
    <mergeCell ref="H14:H31"/>
    <mergeCell ref="J68:M68"/>
  </mergeCells>
  <conditionalFormatting sqref="B14:B31 J14:J31">
    <cfRule type="cellIs" dxfId="95" priority="17" operator="equal">
      <formula>0</formula>
    </cfRule>
  </conditionalFormatting>
  <conditionalFormatting sqref="B44:B48">
    <cfRule type="cellIs" dxfId="94" priority="16" operator="equal">
      <formula>0</formula>
    </cfRule>
  </conditionalFormatting>
  <conditionalFormatting sqref="B93:B103">
    <cfRule type="cellIs" dxfId="93" priority="11" operator="equal">
      <formula>0</formula>
    </cfRule>
  </conditionalFormatting>
  <conditionalFormatting sqref="B108:B109">
    <cfRule type="cellIs" dxfId="92" priority="15" operator="equal">
      <formula>0</formula>
    </cfRule>
  </conditionalFormatting>
  <conditionalFormatting sqref="B111:B117">
    <cfRule type="cellIs" dxfId="91" priority="14" operator="equal">
      <formula>0</formula>
    </cfRule>
  </conditionalFormatting>
  <conditionalFormatting sqref="B120">
    <cfRule type="cellIs" dxfId="90" priority="13" operator="equal">
      <formula>0</formula>
    </cfRule>
  </conditionalFormatting>
  <conditionalFormatting sqref="B122:B131">
    <cfRule type="cellIs" dxfId="89" priority="12" operator="equal">
      <formula>0</formula>
    </cfRule>
  </conditionalFormatting>
  <conditionalFormatting sqref="B150:D154">
    <cfRule type="cellIs" dxfId="88" priority="6" operator="equal">
      <formula>0</formula>
    </cfRule>
  </conditionalFormatting>
  <conditionalFormatting sqref="B158:D162">
    <cfRule type="cellIs" dxfId="87" priority="7" operator="equal">
      <formula>0</formula>
    </cfRule>
  </conditionalFormatting>
  <conditionalFormatting sqref="B88:E88">
    <cfRule type="cellIs" dxfId="86" priority="5" operator="equal">
      <formula>0</formula>
    </cfRule>
  </conditionalFormatting>
  <conditionalFormatting sqref="B53:F87">
    <cfRule type="cellIs" dxfId="85" priority="9" operator="equal">
      <formula>0</formula>
    </cfRule>
  </conditionalFormatting>
  <conditionalFormatting sqref="C35:G39">
    <cfRule type="cellIs" dxfId="84" priority="8" operator="equal">
      <formula>0</formula>
    </cfRule>
  </conditionalFormatting>
  <conditionalFormatting sqref="E93:J103">
    <cfRule type="cellIs" dxfId="83" priority="10" operator="equal">
      <formula>0</formula>
    </cfRule>
  </conditionalFormatting>
  <conditionalFormatting sqref="I50:K50">
    <cfRule type="cellIs" dxfId="82" priority="2" operator="equal">
      <formula>0</formula>
    </cfRule>
  </conditionalFormatting>
  <conditionalFormatting sqref="J44:L49">
    <cfRule type="cellIs" dxfId="81" priority="1" operator="equal">
      <formula>0</formula>
    </cfRule>
  </conditionalFormatting>
  <conditionalFormatting sqref="J62:M62">
    <cfRule type="cellIs" dxfId="80" priority="4" operator="equal">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00ED-B2CA-4404-B68A-F8B9E57EDA80}">
  <sheetPr>
    <tabColor theme="4" tint="0.59999389629810485"/>
  </sheetPr>
  <dimension ref="A1:BG201"/>
  <sheetViews>
    <sheetView showGridLines="0" zoomScale="85" zoomScaleNormal="85" workbookViewId="0"/>
  </sheetViews>
  <sheetFormatPr baseColWidth="10" defaultColWidth="10.07421875" defaultRowHeight="11.5" x14ac:dyDescent="0.5"/>
  <cols>
    <col min="1" max="1" width="28" style="3" customWidth="1"/>
    <col min="2" max="2" width="15.07421875" style="3" customWidth="1"/>
    <col min="3" max="3" width="10.53515625" style="3" customWidth="1"/>
    <col min="4" max="4" width="21.3046875" style="3" customWidth="1"/>
    <col min="5" max="5" width="15.4609375" style="3" customWidth="1"/>
    <col min="6" max="7" width="11.84375" style="3" customWidth="1"/>
    <col min="8" max="8" width="3.69140625" style="3" bestFit="1" customWidth="1"/>
    <col min="9" max="9" width="17.4609375" style="3" customWidth="1"/>
    <col min="10" max="10" width="12.07421875" style="3" customWidth="1"/>
    <col min="11" max="11" width="12.3046875" style="3" customWidth="1"/>
    <col min="12" max="12" width="12.53515625" style="3" customWidth="1"/>
    <col min="13" max="13" width="10.84375" style="3" customWidth="1"/>
    <col min="14" max="14" width="4.84375" style="3" bestFit="1" customWidth="1"/>
    <col min="15" max="15" width="7.07421875" style="3" bestFit="1" customWidth="1"/>
    <col min="16" max="21" width="4.84375" style="3" bestFit="1" customWidth="1"/>
    <col min="22" max="22" width="6" style="3" bestFit="1" customWidth="1"/>
    <col min="23" max="29" width="4.84375" style="3" bestFit="1" customWidth="1"/>
    <col min="30" max="30" width="6" style="3" bestFit="1" customWidth="1"/>
    <col min="31" max="36" width="4.84375" style="3" bestFit="1" customWidth="1"/>
    <col min="37" max="37" width="6" style="3" bestFit="1" customWidth="1"/>
    <col min="38" max="41" width="4.84375" style="3" bestFit="1" customWidth="1"/>
    <col min="42" max="42" width="6" style="3" bestFit="1" customWidth="1"/>
    <col min="43" max="51" width="4.84375" style="3" bestFit="1" customWidth="1"/>
    <col min="52" max="52" width="6" style="3" bestFit="1" customWidth="1"/>
    <col min="53" max="58" width="4.84375" style="3" bestFit="1" customWidth="1"/>
    <col min="59" max="59" width="13.23046875" style="3" bestFit="1" customWidth="1"/>
    <col min="60" max="16384" width="10.07421875" style="3"/>
  </cols>
  <sheetData>
    <row r="1" spans="1:10" ht="25" x14ac:dyDescent="0.5">
      <c r="A1" s="59" t="s">
        <v>51</v>
      </c>
      <c r="B1" s="2"/>
    </row>
    <row r="2" spans="1:10" ht="12.65" customHeight="1" x14ac:dyDescent="0.5"/>
    <row r="3" spans="1:10" s="58" customFormat="1" ht="14" x14ac:dyDescent="0.5">
      <c r="A3" s="58" t="s">
        <v>1</v>
      </c>
    </row>
    <row r="4" spans="1:10" ht="25.4" customHeight="1" x14ac:dyDescent="0.5">
      <c r="A4" s="4" t="s">
        <v>2</v>
      </c>
      <c r="B4" s="60">
        <v>24</v>
      </c>
      <c r="C4" s="5"/>
      <c r="D4" s="53"/>
      <c r="E4" s="57" t="s">
        <v>3</v>
      </c>
      <c r="F4" s="57" t="s">
        <v>4</v>
      </c>
      <c r="G4" s="57" t="s">
        <v>5</v>
      </c>
    </row>
    <row r="5" spans="1:10" ht="23" x14ac:dyDescent="0.5">
      <c r="A5" s="6" t="s">
        <v>6</v>
      </c>
      <c r="B5" s="16">
        <v>2</v>
      </c>
      <c r="C5" s="5"/>
      <c r="D5" s="54" t="s">
        <v>7</v>
      </c>
      <c r="E5" s="55">
        <v>22</v>
      </c>
      <c r="F5" s="55">
        <v>18</v>
      </c>
      <c r="G5" s="55">
        <v>18</v>
      </c>
    </row>
    <row r="6" spans="1:10" ht="23" x14ac:dyDescent="0.5">
      <c r="A6" s="6"/>
      <c r="B6" s="16"/>
      <c r="C6" s="7"/>
      <c r="D6" s="54" t="s">
        <v>8</v>
      </c>
      <c r="E6" s="55">
        <v>2</v>
      </c>
      <c r="F6" s="55">
        <v>1</v>
      </c>
      <c r="G6" s="55">
        <v>1</v>
      </c>
    </row>
    <row r="7" spans="1:10" ht="25.75" customHeight="1" x14ac:dyDescent="0.5">
      <c r="A7" s="4" t="s">
        <v>9</v>
      </c>
      <c r="B7" s="60">
        <v>19</v>
      </c>
      <c r="C7" s="5"/>
      <c r="D7" s="54" t="s">
        <v>10</v>
      </c>
      <c r="E7" s="55">
        <v>0</v>
      </c>
      <c r="F7" s="55">
        <v>0</v>
      </c>
      <c r="G7" s="55">
        <v>3</v>
      </c>
    </row>
    <row r="8" spans="1:10" ht="12.65" customHeight="1" x14ac:dyDescent="0.5">
      <c r="A8" s="6" t="s">
        <v>6</v>
      </c>
      <c r="B8" s="16">
        <v>1</v>
      </c>
      <c r="C8" s="5"/>
      <c r="D8" s="8" t="s">
        <v>11</v>
      </c>
      <c r="E8" s="56">
        <f>SUM(E5:E7)</f>
        <v>24</v>
      </c>
      <c r="F8" s="56">
        <f t="shared" ref="F8:G8" si="0">SUM(F5:F7)</f>
        <v>19</v>
      </c>
      <c r="G8" s="56">
        <f t="shared" si="0"/>
        <v>22</v>
      </c>
    </row>
    <row r="9" spans="1:10" ht="12.65" customHeight="1" x14ac:dyDescent="0.5">
      <c r="A9" s="6"/>
      <c r="B9" s="16"/>
      <c r="C9" s="5"/>
    </row>
    <row r="10" spans="1:10" ht="12.65" customHeight="1" x14ac:dyDescent="0.5">
      <c r="A10" s="52" t="s">
        <v>12</v>
      </c>
      <c r="B10" s="61">
        <v>3</v>
      </c>
      <c r="C10" s="5"/>
    </row>
    <row r="11" spans="1:10" ht="12.65" customHeight="1" x14ac:dyDescent="0.5">
      <c r="A11" s="8" t="s">
        <v>13</v>
      </c>
      <c r="B11" s="62">
        <f>SUM(B7,B10)</f>
        <v>22</v>
      </c>
    </row>
    <row r="12" spans="1:10" ht="12.65" customHeight="1" x14ac:dyDescent="0.5"/>
    <row r="13" spans="1:10" s="58" customFormat="1" ht="14" x14ac:dyDescent="0.5">
      <c r="A13" s="58" t="s">
        <v>14</v>
      </c>
    </row>
    <row r="14" spans="1:10" ht="12.65" customHeight="1" x14ac:dyDescent="0.5">
      <c r="A14" s="11" t="s">
        <v>15</v>
      </c>
      <c r="B14" s="12">
        <f>SUM(B15:B19)</f>
        <v>1</v>
      </c>
      <c r="D14" s="13" t="s">
        <v>16</v>
      </c>
      <c r="E14" s="16">
        <f>SUM(B15,B21,B27)</f>
        <v>20</v>
      </c>
      <c r="F14" s="15">
        <f>E14/$E$19</f>
        <v>0.90909090909090906</v>
      </c>
      <c r="H14" s="128" t="s">
        <v>17</v>
      </c>
      <c r="I14" s="11" t="s">
        <v>15</v>
      </c>
      <c r="J14" s="12">
        <f>SUM(J15:J19)</f>
        <v>0</v>
      </c>
    </row>
    <row r="15" spans="1:10" ht="12.65" customHeight="1" x14ac:dyDescent="0.5">
      <c r="A15" s="14" t="s">
        <v>16</v>
      </c>
      <c r="B15" s="16">
        <v>0</v>
      </c>
      <c r="D15" s="13" t="s">
        <v>18</v>
      </c>
      <c r="E15" s="16">
        <f t="shared" ref="E15:E18" si="1">SUM(B16,B22,B28)</f>
        <v>1</v>
      </c>
      <c r="F15" s="15">
        <f t="shared" ref="F15:F18" si="2">E15/$E$19</f>
        <v>4.5454545454545456E-2</v>
      </c>
      <c r="H15" s="128"/>
      <c r="I15" s="14" t="s">
        <v>16</v>
      </c>
      <c r="J15" s="16">
        <v>0</v>
      </c>
    </row>
    <row r="16" spans="1:10" ht="12.65" customHeight="1" x14ac:dyDescent="0.5">
      <c r="A16" s="14" t="s">
        <v>18</v>
      </c>
      <c r="B16" s="16">
        <v>0</v>
      </c>
      <c r="D16" s="13" t="s">
        <v>19</v>
      </c>
      <c r="E16" s="16">
        <f t="shared" si="1"/>
        <v>1</v>
      </c>
      <c r="F16" s="15">
        <f t="shared" si="2"/>
        <v>4.5454545454545456E-2</v>
      </c>
      <c r="H16" s="128"/>
      <c r="I16" s="14" t="s">
        <v>18</v>
      </c>
      <c r="J16" s="16">
        <v>0</v>
      </c>
    </row>
    <row r="17" spans="1:10" ht="12.65" customHeight="1" x14ac:dyDescent="0.5">
      <c r="A17" s="14" t="s">
        <v>19</v>
      </c>
      <c r="B17" s="16">
        <v>1</v>
      </c>
      <c r="D17" s="13" t="s">
        <v>20</v>
      </c>
      <c r="E17" s="16">
        <f t="shared" si="1"/>
        <v>0</v>
      </c>
      <c r="F17" s="15">
        <f t="shared" si="2"/>
        <v>0</v>
      </c>
      <c r="H17" s="128"/>
      <c r="I17" s="14" t="s">
        <v>19</v>
      </c>
      <c r="J17" s="16">
        <v>0</v>
      </c>
    </row>
    <row r="18" spans="1:10" ht="12.65" customHeight="1" x14ac:dyDescent="0.5">
      <c r="A18" s="14" t="s">
        <v>20</v>
      </c>
      <c r="B18" s="16">
        <v>0</v>
      </c>
      <c r="D18" s="13" t="s">
        <v>21</v>
      </c>
      <c r="E18" s="16">
        <f t="shared" si="1"/>
        <v>0</v>
      </c>
      <c r="F18" s="15">
        <f t="shared" si="2"/>
        <v>0</v>
      </c>
      <c r="H18" s="128"/>
      <c r="I18" s="14" t="s">
        <v>20</v>
      </c>
      <c r="J18" s="16">
        <v>0</v>
      </c>
    </row>
    <row r="19" spans="1:10" ht="12.65" customHeight="1" x14ac:dyDescent="0.5">
      <c r="A19" s="14" t="s">
        <v>21</v>
      </c>
      <c r="B19" s="16">
        <v>0</v>
      </c>
      <c r="D19" s="8" t="s">
        <v>22</v>
      </c>
      <c r="E19" s="62">
        <f>SUM(E14:E18)</f>
        <v>22</v>
      </c>
      <c r="F19" s="63"/>
      <c r="H19" s="128"/>
      <c r="I19" s="14" t="s">
        <v>21</v>
      </c>
      <c r="J19" s="16">
        <v>0</v>
      </c>
    </row>
    <row r="20" spans="1:10" ht="12.65" customHeight="1" x14ac:dyDescent="0.5">
      <c r="A20" s="11" t="s">
        <v>23</v>
      </c>
      <c r="B20" s="12">
        <f>SUM(B21:B25)</f>
        <v>15</v>
      </c>
      <c r="D20" s="10"/>
      <c r="E20" s="63"/>
      <c r="F20" s="63"/>
      <c r="H20" s="128"/>
      <c r="I20" s="11" t="s">
        <v>23</v>
      </c>
      <c r="J20" s="12">
        <f>SUM(J21:J25)</f>
        <v>1</v>
      </c>
    </row>
    <row r="21" spans="1:10" ht="12.65" customHeight="1" x14ac:dyDescent="0.5">
      <c r="A21" s="14" t="s">
        <v>16</v>
      </c>
      <c r="B21" s="16">
        <v>15</v>
      </c>
      <c r="D21" s="10"/>
      <c r="E21" s="63"/>
      <c r="F21" s="63"/>
      <c r="H21" s="128"/>
      <c r="I21" s="14" t="s">
        <v>16</v>
      </c>
      <c r="J21" s="16">
        <v>1</v>
      </c>
    </row>
    <row r="22" spans="1:10" ht="12.65" customHeight="1" x14ac:dyDescent="0.5">
      <c r="A22" s="14" t="s">
        <v>18</v>
      </c>
      <c r="B22" s="16">
        <v>0</v>
      </c>
      <c r="D22" s="13" t="s">
        <v>15</v>
      </c>
      <c r="E22" s="16">
        <f>B14</f>
        <v>1</v>
      </c>
      <c r="F22" s="15">
        <f>E22/$E$25</f>
        <v>4.5454545454545456E-2</v>
      </c>
      <c r="H22" s="128"/>
      <c r="I22" s="14" t="s">
        <v>18</v>
      </c>
      <c r="J22" s="16">
        <v>0</v>
      </c>
    </row>
    <row r="23" spans="1:10" ht="12.65" customHeight="1" x14ac:dyDescent="0.5">
      <c r="A23" s="14" t="s">
        <v>19</v>
      </c>
      <c r="B23" s="16">
        <v>0</v>
      </c>
      <c r="D23" s="13" t="s">
        <v>23</v>
      </c>
      <c r="E23" s="16">
        <f>B20</f>
        <v>15</v>
      </c>
      <c r="F23" s="15">
        <v>0.5957446808510638</v>
      </c>
      <c r="H23" s="128"/>
      <c r="I23" s="14" t="s">
        <v>19</v>
      </c>
      <c r="J23" s="16">
        <v>0</v>
      </c>
    </row>
    <row r="24" spans="1:10" ht="12.65" customHeight="1" x14ac:dyDescent="0.5">
      <c r="A24" s="14" t="s">
        <v>20</v>
      </c>
      <c r="B24" s="16">
        <v>0</v>
      </c>
      <c r="D24" s="13" t="s">
        <v>24</v>
      </c>
      <c r="E24" s="16">
        <f>B26</f>
        <v>6</v>
      </c>
      <c r="F24" s="15">
        <v>0.38297872340425532</v>
      </c>
      <c r="H24" s="128"/>
      <c r="I24" s="14" t="s">
        <v>20</v>
      </c>
      <c r="J24" s="16">
        <v>0</v>
      </c>
    </row>
    <row r="25" spans="1:10" ht="12.65" customHeight="1" x14ac:dyDescent="0.5">
      <c r="A25" s="14" t="s">
        <v>21</v>
      </c>
      <c r="B25" s="16">
        <v>0</v>
      </c>
      <c r="D25" s="8" t="s">
        <v>22</v>
      </c>
      <c r="E25" s="62">
        <f>SUM(E22:E24)</f>
        <v>22</v>
      </c>
      <c r="F25" s="63"/>
      <c r="H25" s="128"/>
      <c r="I25" s="14" t="s">
        <v>21</v>
      </c>
      <c r="J25" s="16">
        <v>0</v>
      </c>
    </row>
    <row r="26" spans="1:10" ht="12.65" customHeight="1" x14ac:dyDescent="0.5">
      <c r="A26" s="11" t="s">
        <v>24</v>
      </c>
      <c r="B26" s="12">
        <f>SUM(B27:B31)</f>
        <v>6</v>
      </c>
      <c r="F26" s="63"/>
      <c r="H26" s="128"/>
      <c r="I26" s="11" t="s">
        <v>24</v>
      </c>
      <c r="J26" s="12">
        <f>SUM(J27:J31)</f>
        <v>0</v>
      </c>
    </row>
    <row r="27" spans="1:10" ht="12.65" customHeight="1" x14ac:dyDescent="0.5">
      <c r="A27" s="14" t="s">
        <v>16</v>
      </c>
      <c r="B27" s="16">
        <v>5</v>
      </c>
      <c r="D27" s="10"/>
      <c r="E27" s="18"/>
      <c r="H27" s="128"/>
      <c r="I27" s="14" t="s">
        <v>16</v>
      </c>
      <c r="J27" s="16">
        <v>0</v>
      </c>
    </row>
    <row r="28" spans="1:10" ht="12.65" customHeight="1" x14ac:dyDescent="0.5">
      <c r="A28" s="14" t="s">
        <v>18</v>
      </c>
      <c r="B28" s="16">
        <v>1</v>
      </c>
      <c r="H28" s="128"/>
      <c r="I28" s="14" t="s">
        <v>18</v>
      </c>
      <c r="J28" s="16">
        <v>0</v>
      </c>
    </row>
    <row r="29" spans="1:10" ht="12.65" customHeight="1" x14ac:dyDescent="0.5">
      <c r="A29" s="14" t="s">
        <v>19</v>
      </c>
      <c r="B29" s="16">
        <v>0</v>
      </c>
      <c r="H29" s="128"/>
      <c r="I29" s="14" t="s">
        <v>19</v>
      </c>
      <c r="J29" s="16">
        <v>0</v>
      </c>
    </row>
    <row r="30" spans="1:10" ht="12.65" customHeight="1" x14ac:dyDescent="0.5">
      <c r="A30" s="14" t="s">
        <v>20</v>
      </c>
      <c r="B30" s="16">
        <v>0</v>
      </c>
      <c r="H30" s="128"/>
      <c r="I30" s="14" t="s">
        <v>20</v>
      </c>
      <c r="J30" s="16">
        <v>0</v>
      </c>
    </row>
    <row r="31" spans="1:10" ht="12.65" customHeight="1" x14ac:dyDescent="0.5">
      <c r="A31" s="14" t="s">
        <v>21</v>
      </c>
      <c r="B31" s="16">
        <v>0</v>
      </c>
      <c r="H31" s="128"/>
      <c r="I31" s="14" t="s">
        <v>21</v>
      </c>
      <c r="J31" s="16">
        <v>0</v>
      </c>
    </row>
    <row r="32" spans="1:10" ht="12.65" customHeight="1" x14ac:dyDescent="0.5">
      <c r="A32" s="8" t="s">
        <v>11</v>
      </c>
      <c r="B32" s="62">
        <f>SUM(B14,B20,B26)</f>
        <v>22</v>
      </c>
      <c r="I32" s="8" t="s">
        <v>11</v>
      </c>
      <c r="J32" s="62">
        <f>SUM(J26,J20,J14)</f>
        <v>1</v>
      </c>
    </row>
    <row r="34" spans="1:13" ht="14" x14ac:dyDescent="0.3">
      <c r="B34" s="19"/>
      <c r="C34" s="20" t="s">
        <v>25</v>
      </c>
      <c r="D34" s="20" t="s">
        <v>26</v>
      </c>
      <c r="E34" s="20" t="s">
        <v>19</v>
      </c>
      <c r="F34" s="20" t="s">
        <v>20</v>
      </c>
      <c r="G34" s="20" t="s">
        <v>21</v>
      </c>
      <c r="H34" s="62" t="s">
        <v>11</v>
      </c>
    </row>
    <row r="35" spans="1:13" x14ac:dyDescent="0.5">
      <c r="B35" s="21" t="s">
        <v>27</v>
      </c>
      <c r="C35" s="16">
        <v>3</v>
      </c>
      <c r="D35" s="16">
        <v>0</v>
      </c>
      <c r="E35" s="16">
        <v>0</v>
      </c>
      <c r="F35" s="16">
        <v>0</v>
      </c>
      <c r="G35" s="16">
        <v>0</v>
      </c>
      <c r="H35" s="62">
        <f>SUM(C35:G35)</f>
        <v>3</v>
      </c>
    </row>
    <row r="36" spans="1:13" ht="12.65" customHeight="1" x14ac:dyDescent="0.5">
      <c r="B36" s="21" t="s">
        <v>28</v>
      </c>
      <c r="C36" s="16">
        <v>4</v>
      </c>
      <c r="D36" s="16">
        <v>1</v>
      </c>
      <c r="E36" s="16">
        <v>0</v>
      </c>
      <c r="F36" s="16">
        <v>0</v>
      </c>
      <c r="G36" s="16">
        <v>0</v>
      </c>
      <c r="H36" s="62">
        <f t="shared" ref="H36:H37" si="3">SUM(C36:G36)</f>
        <v>5</v>
      </c>
    </row>
    <row r="37" spans="1:13" ht="12.65" customHeight="1" x14ac:dyDescent="0.5">
      <c r="B37" s="21" t="s">
        <v>29</v>
      </c>
      <c r="C37" s="16">
        <v>7</v>
      </c>
      <c r="D37" s="16">
        <v>0</v>
      </c>
      <c r="E37" s="16">
        <v>1</v>
      </c>
      <c r="F37" s="16">
        <v>0</v>
      </c>
      <c r="G37" s="16">
        <v>0</v>
      </c>
      <c r="H37" s="62">
        <f t="shared" si="3"/>
        <v>8</v>
      </c>
    </row>
    <row r="38" spans="1:13" ht="12.65" customHeight="1" x14ac:dyDescent="0.5">
      <c r="B38" s="21" t="s">
        <v>30</v>
      </c>
      <c r="C38" s="16">
        <v>5</v>
      </c>
      <c r="D38" s="16">
        <v>0</v>
      </c>
      <c r="E38" s="16">
        <v>0</v>
      </c>
      <c r="F38" s="16">
        <v>0</v>
      </c>
      <c r="G38" s="16">
        <v>0</v>
      </c>
      <c r="H38" s="62">
        <f>SUM(C38:G38)</f>
        <v>5</v>
      </c>
    </row>
    <row r="39" spans="1:13" ht="12.65" customHeight="1" x14ac:dyDescent="0.5">
      <c r="B39" s="21">
        <v>2023</v>
      </c>
      <c r="C39" s="16">
        <v>1</v>
      </c>
      <c r="D39" s="16">
        <v>0</v>
      </c>
      <c r="E39" s="16">
        <v>0</v>
      </c>
      <c r="F39" s="16">
        <v>0</v>
      </c>
      <c r="G39" s="16">
        <v>0</v>
      </c>
      <c r="H39" s="62">
        <f>SUM(C39:G39)</f>
        <v>1</v>
      </c>
    </row>
    <row r="40" spans="1:13" ht="12.65" customHeight="1" x14ac:dyDescent="0.3">
      <c r="B40" s="56" t="s">
        <v>11</v>
      </c>
      <c r="C40" s="62">
        <f>SUM(C35:C39)</f>
        <v>20</v>
      </c>
      <c r="D40" s="62">
        <f t="shared" ref="D40:G40" si="4">SUM(D35:D39)</f>
        <v>1</v>
      </c>
      <c r="E40" s="62">
        <f t="shared" si="4"/>
        <v>1</v>
      </c>
      <c r="F40" s="62">
        <f t="shared" si="4"/>
        <v>0</v>
      </c>
      <c r="G40" s="62">
        <f t="shared" si="4"/>
        <v>0</v>
      </c>
      <c r="H40" s="19"/>
    </row>
    <row r="41" spans="1:13" ht="12.65" customHeight="1" x14ac:dyDescent="0.5"/>
    <row r="42" spans="1:13" s="80" customFormat="1" ht="15.5" x14ac:dyDescent="0.5">
      <c r="A42" s="80" t="s">
        <v>31</v>
      </c>
    </row>
    <row r="43" spans="1:13" s="58" customFormat="1" ht="14" x14ac:dyDescent="0.5">
      <c r="A43" s="58" t="s">
        <v>32</v>
      </c>
    </row>
    <row r="44" spans="1:13" ht="12.65" customHeight="1" x14ac:dyDescent="0.5">
      <c r="A44" s="13" t="s">
        <v>25</v>
      </c>
      <c r="B44" s="22">
        <v>257433</v>
      </c>
      <c r="C44" s="23"/>
      <c r="I44" s="13" t="s">
        <v>33</v>
      </c>
      <c r="J44" s="22">
        <f>SUM(E54,E61,E68,E75,E82)</f>
        <v>19106</v>
      </c>
      <c r="K44" s="24">
        <f>J44/1000</f>
        <v>19.106000000000002</v>
      </c>
      <c r="L44" s="25">
        <f>J44/$J$50</f>
        <v>6.5208858793776039E-2</v>
      </c>
      <c r="M44" s="23"/>
    </row>
    <row r="45" spans="1:13" ht="12.65" customHeight="1" x14ac:dyDescent="0.5">
      <c r="A45" s="13" t="s">
        <v>26</v>
      </c>
      <c r="B45" s="22">
        <v>28064</v>
      </c>
      <c r="C45" s="23"/>
      <c r="I45" s="13" t="s">
        <v>34</v>
      </c>
      <c r="J45" s="22">
        <f>SUM(E55,E62,E69,E76,E83)</f>
        <v>601</v>
      </c>
      <c r="K45" s="24">
        <f t="shared" ref="K45:K49" si="5">J45/1000</f>
        <v>0.60099999999999998</v>
      </c>
      <c r="L45" s="25">
        <f t="shared" ref="L45:L49" si="6">J45/$J$50</f>
        <v>2.0512155414560557E-3</v>
      </c>
      <c r="M45" s="23"/>
    </row>
    <row r="46" spans="1:13" ht="12.65" customHeight="1" x14ac:dyDescent="0.5">
      <c r="A46" s="13" t="s">
        <v>19</v>
      </c>
      <c r="B46" s="22">
        <v>7500</v>
      </c>
      <c r="C46" s="23"/>
      <c r="I46" s="13" t="s">
        <v>36</v>
      </c>
      <c r="J46" s="22">
        <f t="shared" ref="J46:J49" si="7">SUM(E56,E63,E70,E77,E84)</f>
        <v>106123</v>
      </c>
      <c r="K46" s="24">
        <f t="shared" si="5"/>
        <v>106.123</v>
      </c>
      <c r="L46" s="25">
        <f t="shared" si="6"/>
        <v>0.36219824776362897</v>
      </c>
      <c r="M46" s="23"/>
    </row>
    <row r="47" spans="1:13" ht="12.65" customHeight="1" x14ac:dyDescent="0.5">
      <c r="A47" s="13" t="s">
        <v>37</v>
      </c>
      <c r="B47" s="22">
        <v>0</v>
      </c>
      <c r="C47" s="23"/>
      <c r="I47" s="13" t="s">
        <v>38</v>
      </c>
      <c r="J47" s="22">
        <f t="shared" si="7"/>
        <v>141174</v>
      </c>
      <c r="K47" s="24">
        <f t="shared" si="5"/>
        <v>141.17400000000001</v>
      </c>
      <c r="L47" s="25">
        <f t="shared" si="6"/>
        <v>0.48182745898422169</v>
      </c>
      <c r="M47" s="23"/>
    </row>
    <row r="48" spans="1:13" ht="12.65" customHeight="1" x14ac:dyDescent="0.5">
      <c r="A48" s="13" t="s">
        <v>39</v>
      </c>
      <c r="B48" s="22">
        <v>0</v>
      </c>
      <c r="C48" s="23"/>
      <c r="I48" s="13" t="s">
        <v>40</v>
      </c>
      <c r="J48" s="22">
        <f t="shared" si="7"/>
        <v>25263</v>
      </c>
      <c r="K48" s="24">
        <f t="shared" si="5"/>
        <v>25.263000000000002</v>
      </c>
      <c r="L48" s="25">
        <f t="shared" si="6"/>
        <v>8.6222725829957297E-2</v>
      </c>
      <c r="M48" s="23"/>
    </row>
    <row r="49" spans="1:13" ht="12.65" customHeight="1" x14ac:dyDescent="0.5">
      <c r="A49" s="9" t="s">
        <v>22</v>
      </c>
      <c r="B49" s="70">
        <f>SUM(B44:B48)</f>
        <v>292997</v>
      </c>
      <c r="I49" s="13" t="s">
        <v>41</v>
      </c>
      <c r="J49" s="22">
        <f t="shared" si="7"/>
        <v>730</v>
      </c>
      <c r="K49" s="24">
        <f t="shared" si="5"/>
        <v>0.73</v>
      </c>
      <c r="L49" s="25">
        <f t="shared" si="6"/>
        <v>2.4914930869599349E-3</v>
      </c>
      <c r="M49" s="23" t="s">
        <v>35</v>
      </c>
    </row>
    <row r="50" spans="1:13" ht="12.65" customHeight="1" x14ac:dyDescent="0.5">
      <c r="A50" s="10"/>
      <c r="B50" s="27"/>
      <c r="I50" s="65" t="s">
        <v>22</v>
      </c>
      <c r="J50" s="64">
        <f>SUM(J44:J49)</f>
        <v>292997</v>
      </c>
      <c r="K50" s="67">
        <f t="shared" ref="K50:L50" si="8">SUM(K44:K49)</f>
        <v>292.99700000000001</v>
      </c>
      <c r="L50" s="66">
        <f t="shared" si="8"/>
        <v>1</v>
      </c>
    </row>
    <row r="51" spans="1:13" ht="12.65" customHeight="1" x14ac:dyDescent="0.5"/>
    <row r="52" spans="1:13" ht="12.65" customHeight="1" x14ac:dyDescent="0.5">
      <c r="B52" s="28">
        <v>2020</v>
      </c>
      <c r="C52" s="28">
        <v>2021</v>
      </c>
      <c r="D52" s="28">
        <v>2022</v>
      </c>
      <c r="E52" s="28">
        <v>2023</v>
      </c>
      <c r="F52" s="75" t="s">
        <v>75</v>
      </c>
    </row>
    <row r="53" spans="1:13" ht="12.65" customHeight="1" x14ac:dyDescent="0.5">
      <c r="A53" s="72" t="s">
        <v>25</v>
      </c>
      <c r="B53" s="73">
        <f>SUM(B54:B59)</f>
        <v>133522</v>
      </c>
      <c r="C53" s="73">
        <f t="shared" ref="C53:E53" si="9">SUM(C54:C59)</f>
        <v>234955</v>
      </c>
      <c r="D53" s="73">
        <f t="shared" si="9"/>
        <v>245006</v>
      </c>
      <c r="E53" s="73">
        <f t="shared" si="9"/>
        <v>257433</v>
      </c>
      <c r="F53" s="74">
        <f>E53/$E$88</f>
        <v>0.87861991761007796</v>
      </c>
    </row>
    <row r="54" spans="1:13" ht="12.65" customHeight="1" x14ac:dyDescent="0.5">
      <c r="A54" s="14" t="s">
        <v>33</v>
      </c>
      <c r="B54" s="32">
        <v>2345</v>
      </c>
      <c r="C54" s="32">
        <v>7387</v>
      </c>
      <c r="D54" s="32">
        <v>1825</v>
      </c>
      <c r="E54" s="22">
        <v>1800</v>
      </c>
      <c r="F54" s="76">
        <f>IFERROR(E54/$E$53,0)</f>
        <v>6.9921105685751246E-3</v>
      </c>
      <c r="I54" s="68" t="s">
        <v>42</v>
      </c>
      <c r="J54" s="69" t="str">
        <f>IFERROR((J62-I62)/I62,"-")</f>
        <v>-</v>
      </c>
      <c r="K54" s="69">
        <f t="shared" ref="K54:M54" si="10">IFERROR((K62-J62)/J62,"-")</f>
        <v>0.66141519404232307</v>
      </c>
      <c r="L54" s="69">
        <f t="shared" si="10"/>
        <v>4.9276605816740142E-2</v>
      </c>
      <c r="M54" s="69">
        <f t="shared" si="10"/>
        <v>3.2712289754543274E-2</v>
      </c>
    </row>
    <row r="55" spans="1:13" ht="12.65" customHeight="1" x14ac:dyDescent="0.5">
      <c r="A55" s="14" t="s">
        <v>34</v>
      </c>
      <c r="B55" s="32">
        <v>503</v>
      </c>
      <c r="C55" s="32">
        <v>512</v>
      </c>
      <c r="D55" s="32">
        <v>519</v>
      </c>
      <c r="E55" s="22">
        <v>601</v>
      </c>
      <c r="F55" s="76">
        <f t="shared" ref="F55:F59" si="11">IFERROR(E55/$E$53,0)</f>
        <v>2.3345880287298053E-3</v>
      </c>
      <c r="J55" s="28">
        <v>2020</v>
      </c>
      <c r="K55" s="28">
        <v>2021</v>
      </c>
      <c r="L55" s="28">
        <v>2022</v>
      </c>
      <c r="M55" s="28">
        <v>2023</v>
      </c>
    </row>
    <row r="56" spans="1:13" ht="12.65" customHeight="1" x14ac:dyDescent="0.5">
      <c r="A56" s="14" t="s">
        <v>36</v>
      </c>
      <c r="B56" s="32">
        <v>33020</v>
      </c>
      <c r="C56" s="32">
        <v>87125</v>
      </c>
      <c r="D56" s="32">
        <v>96256</v>
      </c>
      <c r="E56" s="22">
        <v>99251</v>
      </c>
      <c r="F56" s="76">
        <f t="shared" si="11"/>
        <v>0.38554109224536093</v>
      </c>
      <c r="I56" s="14" t="s">
        <v>33</v>
      </c>
      <c r="J56" s="33">
        <f>SUM(B54,B61,B68,B75,B82)</f>
        <v>10168</v>
      </c>
      <c r="K56" s="33">
        <f t="shared" ref="K56:M61" si="12">SUM(C54,C61,C68,C75,C82)</f>
        <v>18687</v>
      </c>
      <c r="L56" s="33">
        <f t="shared" si="12"/>
        <v>19975</v>
      </c>
      <c r="M56" s="33">
        <f t="shared" si="12"/>
        <v>19106</v>
      </c>
    </row>
    <row r="57" spans="1:13" ht="12.65" customHeight="1" x14ac:dyDescent="0.5">
      <c r="A57" s="14" t="s">
        <v>38</v>
      </c>
      <c r="B57" s="32">
        <v>86657</v>
      </c>
      <c r="C57" s="32">
        <v>121734</v>
      </c>
      <c r="D57" s="32">
        <v>122393</v>
      </c>
      <c r="E57" s="22">
        <v>129788</v>
      </c>
      <c r="F57" s="76">
        <f t="shared" si="11"/>
        <v>0.50416224804123788</v>
      </c>
      <c r="I57" s="14" t="s">
        <v>34</v>
      </c>
      <c r="J57" s="33">
        <f t="shared" ref="J57:J61" si="13">SUM(B55,B62,B69,B76,B83)</f>
        <v>503</v>
      </c>
      <c r="K57" s="33">
        <f t="shared" si="12"/>
        <v>512</v>
      </c>
      <c r="L57" s="33">
        <f t="shared" si="12"/>
        <v>519</v>
      </c>
      <c r="M57" s="33">
        <f t="shared" si="12"/>
        <v>601</v>
      </c>
    </row>
    <row r="58" spans="1:13" ht="12.65" customHeight="1" x14ac:dyDescent="0.5">
      <c r="A58" s="14" t="s">
        <v>40</v>
      </c>
      <c r="B58" s="32">
        <v>10997</v>
      </c>
      <c r="C58" s="32">
        <v>17467</v>
      </c>
      <c r="D58" s="32">
        <v>23283</v>
      </c>
      <c r="E58" s="22">
        <v>25263</v>
      </c>
      <c r="F58" s="76">
        <f t="shared" si="11"/>
        <v>9.8134271829951866E-2</v>
      </c>
      <c r="I58" s="14" t="s">
        <v>36</v>
      </c>
      <c r="J58" s="33">
        <f t="shared" si="13"/>
        <v>36788</v>
      </c>
      <c r="K58" s="33">
        <f t="shared" si="12"/>
        <v>92975</v>
      </c>
      <c r="L58" s="33">
        <f t="shared" si="12"/>
        <v>103716</v>
      </c>
      <c r="M58" s="33">
        <f t="shared" si="12"/>
        <v>106123</v>
      </c>
    </row>
    <row r="59" spans="1:13" ht="12.65" customHeight="1" x14ac:dyDescent="0.5">
      <c r="A59" s="14" t="s">
        <v>41</v>
      </c>
      <c r="B59" s="32">
        <v>0</v>
      </c>
      <c r="C59" s="32">
        <v>730</v>
      </c>
      <c r="D59" s="32">
        <v>730</v>
      </c>
      <c r="E59" s="22">
        <v>730</v>
      </c>
      <c r="F59" s="76">
        <f t="shared" si="11"/>
        <v>2.8356892861443562E-3</v>
      </c>
      <c r="I59" s="14" t="s">
        <v>38</v>
      </c>
      <c r="J59" s="33">
        <f t="shared" si="13"/>
        <v>102930</v>
      </c>
      <c r="K59" s="33">
        <f t="shared" si="12"/>
        <v>137041</v>
      </c>
      <c r="L59" s="33">
        <f t="shared" si="12"/>
        <v>135493</v>
      </c>
      <c r="M59" s="33">
        <f t="shared" si="12"/>
        <v>141174</v>
      </c>
    </row>
    <row r="60" spans="1:13" ht="12.65" customHeight="1" x14ac:dyDescent="0.5">
      <c r="A60" s="72" t="s">
        <v>26</v>
      </c>
      <c r="B60" s="73">
        <f>SUM(B61:B66)</f>
        <v>22226</v>
      </c>
      <c r="C60" s="73">
        <f t="shared" ref="C60:E60" si="14">SUM(C61:C66)</f>
        <v>28437</v>
      </c>
      <c r="D60" s="73">
        <f t="shared" si="14"/>
        <v>31210</v>
      </c>
      <c r="E60" s="73">
        <f t="shared" si="14"/>
        <v>28064</v>
      </c>
      <c r="F60" s="74">
        <f>E60/$E$88</f>
        <v>9.5782550674580288E-2</v>
      </c>
      <c r="I60" s="14" t="s">
        <v>40</v>
      </c>
      <c r="J60" s="33">
        <f t="shared" si="13"/>
        <v>12359</v>
      </c>
      <c r="K60" s="33">
        <f t="shared" si="12"/>
        <v>20447</v>
      </c>
      <c r="L60" s="33">
        <f t="shared" si="12"/>
        <v>23283</v>
      </c>
      <c r="M60" s="33">
        <f t="shared" si="12"/>
        <v>25263</v>
      </c>
    </row>
    <row r="61" spans="1:13" ht="12.65" customHeight="1" x14ac:dyDescent="0.5">
      <c r="A61" s="14" t="s">
        <v>33</v>
      </c>
      <c r="B61" s="32">
        <v>7823</v>
      </c>
      <c r="C61" s="32">
        <v>11300</v>
      </c>
      <c r="D61" s="32">
        <v>18150</v>
      </c>
      <c r="E61" s="22">
        <v>17306</v>
      </c>
      <c r="F61" s="76">
        <f>IFERROR(E61/$E$60,0)</f>
        <v>0.61666191562143668</v>
      </c>
      <c r="I61" s="14" t="s">
        <v>41</v>
      </c>
      <c r="J61" s="33">
        <f t="shared" si="13"/>
        <v>0</v>
      </c>
      <c r="K61" s="33">
        <f t="shared" si="12"/>
        <v>730</v>
      </c>
      <c r="L61" s="33">
        <f t="shared" si="12"/>
        <v>730</v>
      </c>
      <c r="M61" s="33">
        <f t="shared" si="12"/>
        <v>730</v>
      </c>
    </row>
    <row r="62" spans="1:13" ht="12.65" customHeight="1" x14ac:dyDescent="0.5">
      <c r="A62" s="14" t="s">
        <v>34</v>
      </c>
      <c r="B62" s="32">
        <v>0</v>
      </c>
      <c r="C62" s="32">
        <v>0</v>
      </c>
      <c r="D62" s="32">
        <v>0</v>
      </c>
      <c r="E62" s="22">
        <v>0</v>
      </c>
      <c r="F62" s="76">
        <f t="shared" ref="F62:F66" si="15">IFERROR(E62/$E$60,0)</f>
        <v>0</v>
      </c>
      <c r="J62" s="64">
        <f>SUM(J56:J61)</f>
        <v>162748</v>
      </c>
      <c r="K62" s="64">
        <f t="shared" ref="K62:M62" si="16">SUM(K56:K61)</f>
        <v>270392</v>
      </c>
      <c r="L62" s="64">
        <f t="shared" si="16"/>
        <v>283716</v>
      </c>
      <c r="M62" s="64">
        <f t="shared" si="16"/>
        <v>292997</v>
      </c>
    </row>
    <row r="63" spans="1:13" ht="12.65" customHeight="1" x14ac:dyDescent="0.5">
      <c r="A63" s="14" t="s">
        <v>36</v>
      </c>
      <c r="B63" s="32">
        <v>3768</v>
      </c>
      <c r="C63" s="32">
        <v>5850</v>
      </c>
      <c r="D63" s="32">
        <v>7460</v>
      </c>
      <c r="E63" s="22">
        <v>6872</v>
      </c>
      <c r="F63" s="76">
        <f t="shared" si="15"/>
        <v>0.24486887115165337</v>
      </c>
      <c r="J63" s="35"/>
      <c r="K63" s="35"/>
      <c r="L63" s="35"/>
      <c r="M63" s="35"/>
    </row>
    <row r="64" spans="1:13" ht="12.65" customHeight="1" x14ac:dyDescent="0.5">
      <c r="A64" s="14" t="s">
        <v>38</v>
      </c>
      <c r="B64" s="32">
        <v>9273</v>
      </c>
      <c r="C64" s="32">
        <v>8307</v>
      </c>
      <c r="D64" s="32">
        <v>5600</v>
      </c>
      <c r="E64" s="22">
        <v>3886</v>
      </c>
      <c r="F64" s="76">
        <f t="shared" si="15"/>
        <v>0.13846921322690992</v>
      </c>
    </row>
    <row r="65" spans="1:13" ht="12.65" customHeight="1" x14ac:dyDescent="0.5">
      <c r="A65" s="14" t="s">
        <v>40</v>
      </c>
      <c r="B65" s="32">
        <v>1362</v>
      </c>
      <c r="C65" s="32">
        <v>2980</v>
      </c>
      <c r="D65" s="32">
        <v>0</v>
      </c>
      <c r="E65" s="22">
        <v>0</v>
      </c>
      <c r="F65" s="76">
        <f t="shared" si="15"/>
        <v>0</v>
      </c>
    </row>
    <row r="66" spans="1:13" ht="12.65" customHeight="1" x14ac:dyDescent="0.5">
      <c r="A66" s="14" t="s">
        <v>41</v>
      </c>
      <c r="B66" s="32">
        <v>0</v>
      </c>
      <c r="C66" s="32">
        <v>0</v>
      </c>
      <c r="D66" s="32">
        <v>0</v>
      </c>
      <c r="E66" s="22">
        <v>0</v>
      </c>
      <c r="F66" s="76">
        <f t="shared" si="15"/>
        <v>0</v>
      </c>
    </row>
    <row r="67" spans="1:13" ht="12.65" customHeight="1" x14ac:dyDescent="0.5">
      <c r="A67" s="72" t="s">
        <v>19</v>
      </c>
      <c r="B67" s="73">
        <f>SUM(B68:B73)</f>
        <v>7000</v>
      </c>
      <c r="C67" s="73">
        <f t="shared" ref="C67:E67" si="17">SUM(C68:C73)</f>
        <v>7000</v>
      </c>
      <c r="D67" s="73">
        <f t="shared" si="17"/>
        <v>7500</v>
      </c>
      <c r="E67" s="73">
        <f t="shared" si="17"/>
        <v>7500</v>
      </c>
      <c r="F67" s="74">
        <f>E67/$E$88</f>
        <v>2.5597531715341796E-2</v>
      </c>
    </row>
    <row r="68" spans="1:13" ht="12.65" customHeight="1" x14ac:dyDescent="0.5">
      <c r="A68" s="14" t="s">
        <v>33</v>
      </c>
      <c r="B68" s="32">
        <v>0</v>
      </c>
      <c r="C68" s="32">
        <v>0</v>
      </c>
      <c r="D68" s="32">
        <v>0</v>
      </c>
      <c r="E68" s="22">
        <v>0</v>
      </c>
      <c r="F68" s="76">
        <f>IFERROR(E68/$E$67,0)</f>
        <v>0</v>
      </c>
      <c r="J68" s="129" t="s">
        <v>44</v>
      </c>
      <c r="K68" s="129"/>
      <c r="L68" s="129"/>
      <c r="M68" s="129"/>
    </row>
    <row r="69" spans="1:13" ht="12.65" customHeight="1" x14ac:dyDescent="0.5">
      <c r="A69" s="14" t="s">
        <v>34</v>
      </c>
      <c r="B69" s="32">
        <v>0</v>
      </c>
      <c r="C69" s="32">
        <v>0</v>
      </c>
      <c r="D69" s="32">
        <v>0</v>
      </c>
      <c r="E69" s="22">
        <v>0</v>
      </c>
      <c r="F69" s="76">
        <f t="shared" ref="F69:F73" si="18">IFERROR(E69/$E$67,0)</f>
        <v>0</v>
      </c>
      <c r="J69" s="28">
        <v>2020</v>
      </c>
      <c r="K69" s="28">
        <v>2021</v>
      </c>
      <c r="L69" s="28">
        <v>2022</v>
      </c>
      <c r="M69" s="28">
        <v>2023</v>
      </c>
    </row>
    <row r="70" spans="1:13" ht="12.65" customHeight="1" x14ac:dyDescent="0.5">
      <c r="A70" s="14" t="s">
        <v>36</v>
      </c>
      <c r="B70" s="32">
        <v>0</v>
      </c>
      <c r="C70" s="32">
        <v>0</v>
      </c>
      <c r="D70" s="32">
        <v>0</v>
      </c>
      <c r="E70" s="22">
        <v>0</v>
      </c>
      <c r="F70" s="76">
        <f t="shared" si="18"/>
        <v>0</v>
      </c>
      <c r="I70" s="14" t="s">
        <v>33</v>
      </c>
      <c r="J70" s="33"/>
      <c r="K70" s="71">
        <f>IFERROR((K56-J56)/J56,"-")</f>
        <v>0.83782454760031466</v>
      </c>
      <c r="L70" s="71">
        <f t="shared" ref="L70:M70" si="19">IFERROR((L56-K56)/K56,"-")</f>
        <v>6.892492106812223E-2</v>
      </c>
      <c r="M70" s="71">
        <f t="shared" si="19"/>
        <v>-4.3504380475594497E-2</v>
      </c>
    </row>
    <row r="71" spans="1:13" ht="12.65" customHeight="1" x14ac:dyDescent="0.5">
      <c r="A71" s="14" t="s">
        <v>38</v>
      </c>
      <c r="B71" s="32">
        <v>7000</v>
      </c>
      <c r="C71" s="32">
        <v>7000</v>
      </c>
      <c r="D71" s="32">
        <v>7500</v>
      </c>
      <c r="E71" s="22">
        <v>7500</v>
      </c>
      <c r="F71" s="76">
        <f t="shared" si="18"/>
        <v>1</v>
      </c>
      <c r="I71" s="14" t="s">
        <v>34</v>
      </c>
      <c r="J71" s="33"/>
      <c r="K71" s="71">
        <f t="shared" ref="K71:M75" si="20">IFERROR((K57-J57)/J57,"-")</f>
        <v>1.7892644135188866E-2</v>
      </c>
      <c r="L71" s="71">
        <f t="shared" si="20"/>
        <v>1.3671875E-2</v>
      </c>
      <c r="M71" s="71">
        <f t="shared" si="20"/>
        <v>0.15799614643545279</v>
      </c>
    </row>
    <row r="72" spans="1:13" ht="12.65" customHeight="1" x14ac:dyDescent="0.5">
      <c r="A72" s="14" t="s">
        <v>40</v>
      </c>
      <c r="B72" s="32">
        <v>0</v>
      </c>
      <c r="C72" s="32">
        <v>0</v>
      </c>
      <c r="D72" s="32">
        <v>0</v>
      </c>
      <c r="E72" s="22">
        <v>0</v>
      </c>
      <c r="F72" s="76">
        <f t="shared" si="18"/>
        <v>0</v>
      </c>
      <c r="I72" s="14" t="s">
        <v>36</v>
      </c>
      <c r="J72" s="33"/>
      <c r="K72" s="71">
        <f t="shared" si="20"/>
        <v>1.5273186908774601</v>
      </c>
      <c r="L72" s="71">
        <f t="shared" si="20"/>
        <v>0.11552567894595321</v>
      </c>
      <c r="M72" s="71">
        <f t="shared" si="20"/>
        <v>2.3207605383933048E-2</v>
      </c>
    </row>
    <row r="73" spans="1:13" ht="12.65" customHeight="1" x14ac:dyDescent="0.5">
      <c r="A73" s="14" t="s">
        <v>41</v>
      </c>
      <c r="B73" s="32">
        <v>0</v>
      </c>
      <c r="C73" s="32">
        <v>0</v>
      </c>
      <c r="D73" s="32">
        <v>0</v>
      </c>
      <c r="E73" s="22">
        <v>0</v>
      </c>
      <c r="F73" s="76">
        <f t="shared" si="18"/>
        <v>0</v>
      </c>
      <c r="I73" s="14" t="s">
        <v>38</v>
      </c>
      <c r="J73" s="33"/>
      <c r="K73" s="71">
        <f t="shared" si="20"/>
        <v>0.33139998056931896</v>
      </c>
      <c r="L73" s="71">
        <f t="shared" si="20"/>
        <v>-1.1295889551302165E-2</v>
      </c>
      <c r="M73" s="71">
        <f t="shared" si="20"/>
        <v>4.1928365303004582E-2</v>
      </c>
    </row>
    <row r="74" spans="1:13" ht="12.65" customHeight="1" x14ac:dyDescent="0.5">
      <c r="A74" s="72" t="s">
        <v>37</v>
      </c>
      <c r="B74" s="73">
        <f>SUM(B75:B80)</f>
        <v>0</v>
      </c>
      <c r="C74" s="73">
        <f t="shared" ref="C74:E74" si="21">SUM(C75:C80)</f>
        <v>0</v>
      </c>
      <c r="D74" s="73">
        <f t="shared" si="21"/>
        <v>0</v>
      </c>
      <c r="E74" s="73">
        <f t="shared" si="21"/>
        <v>0</v>
      </c>
      <c r="F74" s="74">
        <f>E74/$E$88</f>
        <v>0</v>
      </c>
      <c r="I74" s="14" t="s">
        <v>40</v>
      </c>
      <c r="J74" s="33"/>
      <c r="K74" s="71">
        <f t="shared" si="20"/>
        <v>0.65442187879278257</v>
      </c>
      <c r="L74" s="71">
        <f t="shared" si="20"/>
        <v>0.13870005379762312</v>
      </c>
      <c r="M74" s="71">
        <f t="shared" si="20"/>
        <v>8.5040587553150374E-2</v>
      </c>
    </row>
    <row r="75" spans="1:13" ht="12.65" customHeight="1" x14ac:dyDescent="0.5">
      <c r="A75" s="14" t="s">
        <v>33</v>
      </c>
      <c r="B75" s="32">
        <v>0</v>
      </c>
      <c r="C75" s="32">
        <v>0</v>
      </c>
      <c r="D75" s="32">
        <v>0</v>
      </c>
      <c r="E75" s="22">
        <v>0</v>
      </c>
      <c r="F75" s="76">
        <f>IFERROR(E75/$E$74,0)</f>
        <v>0</v>
      </c>
      <c r="I75" s="14" t="s">
        <v>41</v>
      </c>
      <c r="J75" s="33"/>
      <c r="K75" s="71" t="str">
        <f>IFERROR((K61-J61)/J61,"-")</f>
        <v>-</v>
      </c>
      <c r="L75" s="71">
        <f t="shared" si="20"/>
        <v>0</v>
      </c>
      <c r="M75" s="71">
        <f t="shared" si="20"/>
        <v>0</v>
      </c>
    </row>
    <row r="76" spans="1:13" ht="12.65" customHeight="1" x14ac:dyDescent="0.5">
      <c r="A76" s="14" t="s">
        <v>34</v>
      </c>
      <c r="B76" s="32">
        <v>0</v>
      </c>
      <c r="C76" s="32">
        <v>0</v>
      </c>
      <c r="D76" s="32">
        <v>0</v>
      </c>
      <c r="E76" s="22">
        <v>0</v>
      </c>
      <c r="F76" s="76">
        <f t="shared" ref="F76:F80" si="22">IFERROR(E76/$E$74,0)</f>
        <v>0</v>
      </c>
      <c r="J76" s="34"/>
      <c r="K76" s="36"/>
      <c r="L76" s="36"/>
      <c r="M76" s="36"/>
    </row>
    <row r="77" spans="1:13" ht="12.65" customHeight="1" x14ac:dyDescent="0.5">
      <c r="A77" s="14" t="s">
        <v>36</v>
      </c>
      <c r="B77" s="32">
        <v>0</v>
      </c>
      <c r="C77" s="32">
        <v>0</v>
      </c>
      <c r="D77" s="32">
        <v>0</v>
      </c>
      <c r="E77" s="22">
        <v>0</v>
      </c>
      <c r="F77" s="76">
        <f t="shared" si="22"/>
        <v>0</v>
      </c>
      <c r="J77" s="35"/>
      <c r="K77" s="35"/>
      <c r="L77" s="35"/>
      <c r="M77" s="35"/>
    </row>
    <row r="78" spans="1:13" ht="12.65" customHeight="1" x14ac:dyDescent="0.5">
      <c r="A78" s="14" t="s">
        <v>38</v>
      </c>
      <c r="B78" s="32">
        <v>0</v>
      </c>
      <c r="C78" s="32">
        <v>0</v>
      </c>
      <c r="D78" s="32">
        <v>0</v>
      </c>
      <c r="E78" s="22">
        <v>0</v>
      </c>
      <c r="F78" s="76">
        <f t="shared" si="22"/>
        <v>0</v>
      </c>
    </row>
    <row r="79" spans="1:13" ht="12.65" customHeight="1" x14ac:dyDescent="0.5">
      <c r="A79" s="14" t="s">
        <v>40</v>
      </c>
      <c r="B79" s="32">
        <v>0</v>
      </c>
      <c r="C79" s="32">
        <v>0</v>
      </c>
      <c r="D79" s="32">
        <v>0</v>
      </c>
      <c r="E79" s="22">
        <v>0</v>
      </c>
      <c r="F79" s="76">
        <f t="shared" si="22"/>
        <v>0</v>
      </c>
    </row>
    <row r="80" spans="1:13" ht="12.65" customHeight="1" x14ac:dyDescent="0.5">
      <c r="A80" s="14" t="s">
        <v>41</v>
      </c>
      <c r="B80" s="32">
        <v>0</v>
      </c>
      <c r="C80" s="32">
        <v>0</v>
      </c>
      <c r="D80" s="32">
        <v>0</v>
      </c>
      <c r="E80" s="22">
        <v>0</v>
      </c>
      <c r="F80" s="76">
        <f t="shared" si="22"/>
        <v>0</v>
      </c>
    </row>
    <row r="81" spans="1:12" ht="12.65" customHeight="1" x14ac:dyDescent="0.5">
      <c r="A81" s="72" t="s">
        <v>39</v>
      </c>
      <c r="B81" s="73">
        <f>SUM(B82:B87)</f>
        <v>0</v>
      </c>
      <c r="C81" s="73">
        <f t="shared" ref="C81:E81" si="23">SUM(C82:C87)</f>
        <v>0</v>
      </c>
      <c r="D81" s="73">
        <f t="shared" si="23"/>
        <v>0</v>
      </c>
      <c r="E81" s="73">
        <f t="shared" si="23"/>
        <v>0</v>
      </c>
      <c r="F81" s="74">
        <f>E81/$E$88</f>
        <v>0</v>
      </c>
    </row>
    <row r="82" spans="1:12" ht="12.65" customHeight="1" x14ac:dyDescent="0.5">
      <c r="A82" s="14" t="s">
        <v>33</v>
      </c>
      <c r="B82" s="32">
        <v>0</v>
      </c>
      <c r="C82" s="32">
        <v>0</v>
      </c>
      <c r="D82" s="32">
        <v>0</v>
      </c>
      <c r="E82" s="22">
        <v>0</v>
      </c>
      <c r="F82" s="76">
        <f>IFERROR(E82/$E$81,0)</f>
        <v>0</v>
      </c>
    </row>
    <row r="83" spans="1:12" ht="12.65" customHeight="1" x14ac:dyDescent="0.5">
      <c r="A83" s="14" t="s">
        <v>34</v>
      </c>
      <c r="B83" s="32">
        <v>0</v>
      </c>
      <c r="C83" s="32">
        <v>0</v>
      </c>
      <c r="D83" s="32">
        <v>0</v>
      </c>
      <c r="E83" s="22">
        <v>0</v>
      </c>
      <c r="F83" s="76">
        <f t="shared" ref="F83:F87" si="24">IFERROR(E83/$E$81,0)</f>
        <v>0</v>
      </c>
    </row>
    <row r="84" spans="1:12" ht="12.65" customHeight="1" x14ac:dyDescent="0.5">
      <c r="A84" s="14" t="s">
        <v>36</v>
      </c>
      <c r="B84" s="32">
        <v>0</v>
      </c>
      <c r="C84" s="32">
        <v>0</v>
      </c>
      <c r="D84" s="32">
        <v>0</v>
      </c>
      <c r="E84" s="22">
        <v>0</v>
      </c>
      <c r="F84" s="76">
        <f t="shared" si="24"/>
        <v>0</v>
      </c>
    </row>
    <row r="85" spans="1:12" ht="12.65" customHeight="1" x14ac:dyDescent="0.5">
      <c r="A85" s="14" t="s">
        <v>38</v>
      </c>
      <c r="B85" s="32">
        <v>0</v>
      </c>
      <c r="C85" s="32">
        <v>0</v>
      </c>
      <c r="D85" s="32">
        <v>0</v>
      </c>
      <c r="E85" s="22">
        <v>0</v>
      </c>
      <c r="F85" s="76">
        <f t="shared" si="24"/>
        <v>0</v>
      </c>
    </row>
    <row r="86" spans="1:12" ht="12.65" customHeight="1" x14ac:dyDescent="0.5">
      <c r="A86" s="14" t="s">
        <v>40</v>
      </c>
      <c r="B86" s="32">
        <v>0</v>
      </c>
      <c r="C86" s="32">
        <v>0</v>
      </c>
      <c r="D86" s="32">
        <v>0</v>
      </c>
      <c r="E86" s="22">
        <v>0</v>
      </c>
      <c r="F86" s="76">
        <f t="shared" si="24"/>
        <v>0</v>
      </c>
    </row>
    <row r="87" spans="1:12" ht="12.65" customHeight="1" x14ac:dyDescent="0.5">
      <c r="A87" s="14" t="s">
        <v>41</v>
      </c>
      <c r="B87" s="32">
        <v>0</v>
      </c>
      <c r="C87" s="32">
        <v>0</v>
      </c>
      <c r="D87" s="32">
        <v>0</v>
      </c>
      <c r="E87" s="22">
        <v>0</v>
      </c>
      <c r="F87" s="76">
        <f t="shared" si="24"/>
        <v>0</v>
      </c>
    </row>
    <row r="88" spans="1:12" ht="12.65" customHeight="1" x14ac:dyDescent="0.5">
      <c r="A88" s="8" t="s">
        <v>22</v>
      </c>
      <c r="B88" s="64">
        <f>SUM(B81,B74,B67,B60,B53)</f>
        <v>162748</v>
      </c>
      <c r="C88" s="64">
        <f t="shared" ref="C88:E88" si="25">SUM(C81,C74,C67,C60,C53)</f>
        <v>270392</v>
      </c>
      <c r="D88" s="64">
        <f t="shared" si="25"/>
        <v>283716</v>
      </c>
      <c r="E88" s="64">
        <f t="shared" si="25"/>
        <v>292997</v>
      </c>
      <c r="F88" s="62"/>
    </row>
    <row r="89" spans="1:12" ht="12.65" customHeight="1" x14ac:dyDescent="0.5">
      <c r="B89" s="27"/>
      <c r="E89" s="37"/>
      <c r="F89" s="37"/>
      <c r="G89" s="37"/>
      <c r="H89" s="37"/>
      <c r="I89" s="37"/>
      <c r="J89" s="37"/>
      <c r="L89" s="27"/>
    </row>
    <row r="90" spans="1:12" ht="12.65" customHeight="1" x14ac:dyDescent="0.5">
      <c r="B90" s="27"/>
      <c r="E90" s="37"/>
      <c r="F90" s="37"/>
      <c r="G90" s="37"/>
      <c r="H90" s="37"/>
      <c r="I90" s="37"/>
      <c r="J90" s="37"/>
      <c r="L90" s="27"/>
    </row>
    <row r="91" spans="1:12" s="38" customFormat="1" ht="12.65" customHeight="1" x14ac:dyDescent="0.5">
      <c r="A91" s="38" t="s">
        <v>76</v>
      </c>
      <c r="B91" s="77"/>
      <c r="E91" s="39"/>
      <c r="F91" s="39"/>
      <c r="G91" s="39"/>
      <c r="H91" s="39"/>
      <c r="I91" s="39"/>
      <c r="J91" s="39"/>
      <c r="L91" s="77"/>
    </row>
    <row r="92" spans="1:12" ht="12.65" customHeight="1" x14ac:dyDescent="0.5">
      <c r="B92" s="27"/>
      <c r="E92" s="40" t="s">
        <v>33</v>
      </c>
      <c r="F92" s="40" t="s">
        <v>34</v>
      </c>
      <c r="G92" s="40" t="s">
        <v>36</v>
      </c>
      <c r="H92" s="40" t="s">
        <v>38</v>
      </c>
      <c r="I92" s="40" t="s">
        <v>40</v>
      </c>
      <c r="J92" s="40" t="s">
        <v>41</v>
      </c>
      <c r="L92" s="27"/>
    </row>
    <row r="93" spans="1:12" ht="12.65" customHeight="1" x14ac:dyDescent="0.5">
      <c r="A93" s="13" t="s">
        <v>0</v>
      </c>
      <c r="B93" s="22">
        <v>710</v>
      </c>
      <c r="C93" s="25">
        <v>0</v>
      </c>
      <c r="E93" s="41">
        <v>0</v>
      </c>
      <c r="F93" s="41">
        <v>0</v>
      </c>
      <c r="G93" s="41">
        <v>0</v>
      </c>
      <c r="H93" s="41">
        <v>0</v>
      </c>
      <c r="I93" s="41">
        <v>710</v>
      </c>
      <c r="J93" s="41">
        <v>0</v>
      </c>
      <c r="K93" s="70">
        <f>SUM(E93:J93)</f>
        <v>710</v>
      </c>
      <c r="L93" s="27"/>
    </row>
    <row r="94" spans="1:12" ht="12.65" customHeight="1" x14ac:dyDescent="0.5">
      <c r="A94" s="13" t="s">
        <v>45</v>
      </c>
      <c r="B94" s="22">
        <v>0</v>
      </c>
      <c r="C94" s="25">
        <v>3.1879488526887372E-2</v>
      </c>
      <c r="E94" s="41">
        <v>0</v>
      </c>
      <c r="F94" s="41">
        <v>0</v>
      </c>
      <c r="G94" s="41">
        <v>0</v>
      </c>
      <c r="H94" s="41">
        <v>0</v>
      </c>
      <c r="I94" s="41">
        <v>0</v>
      </c>
      <c r="J94" s="41">
        <v>0</v>
      </c>
      <c r="K94" s="70">
        <f t="shared" ref="K94:K102" si="26">SUM(E94:J94)</f>
        <v>0</v>
      </c>
      <c r="L94" s="27"/>
    </row>
    <row r="95" spans="1:12" ht="12.65" customHeight="1" x14ac:dyDescent="0.5">
      <c r="A95" s="13" t="s">
        <v>46</v>
      </c>
      <c r="B95" s="22">
        <v>0</v>
      </c>
      <c r="C95" s="25">
        <v>0</v>
      </c>
      <c r="E95" s="41">
        <v>0</v>
      </c>
      <c r="F95" s="41">
        <v>0</v>
      </c>
      <c r="G95" s="41">
        <v>0</v>
      </c>
      <c r="H95" s="41">
        <v>0</v>
      </c>
      <c r="I95" s="41">
        <v>0</v>
      </c>
      <c r="J95" s="41">
        <v>0</v>
      </c>
      <c r="K95" s="70">
        <f t="shared" si="26"/>
        <v>0</v>
      </c>
      <c r="L95" s="27"/>
    </row>
    <row r="96" spans="1:12" ht="12.65" customHeight="1" x14ac:dyDescent="0.5">
      <c r="A96" s="13" t="s">
        <v>47</v>
      </c>
      <c r="B96" s="22">
        <v>0</v>
      </c>
      <c r="C96" s="25">
        <v>0</v>
      </c>
      <c r="E96" s="41">
        <v>0</v>
      </c>
      <c r="F96" s="41">
        <v>0</v>
      </c>
      <c r="G96" s="41">
        <v>0</v>
      </c>
      <c r="H96" s="41">
        <v>0</v>
      </c>
      <c r="I96" s="41">
        <v>0</v>
      </c>
      <c r="J96" s="41">
        <v>0</v>
      </c>
      <c r="K96" s="70">
        <f t="shared" si="26"/>
        <v>0</v>
      </c>
      <c r="L96" s="27"/>
    </row>
    <row r="97" spans="1:12" ht="12.65" customHeight="1" x14ac:dyDescent="0.5">
      <c r="A97" s="13" t="s">
        <v>48</v>
      </c>
      <c r="B97" s="22">
        <v>66</v>
      </c>
      <c r="C97" s="25">
        <v>0</v>
      </c>
      <c r="E97" s="41">
        <v>0</v>
      </c>
      <c r="F97" s="41">
        <v>0</v>
      </c>
      <c r="G97" s="41">
        <v>0</v>
      </c>
      <c r="H97" s="41">
        <v>0</v>
      </c>
      <c r="I97" s="41">
        <v>66</v>
      </c>
      <c r="J97" s="41">
        <v>0</v>
      </c>
      <c r="K97" s="70">
        <f t="shared" si="26"/>
        <v>66</v>
      </c>
      <c r="L97" s="27"/>
    </row>
    <row r="98" spans="1:12" ht="12.65" customHeight="1" x14ac:dyDescent="0.5">
      <c r="A98" s="13" t="s">
        <v>49</v>
      </c>
      <c r="B98" s="22">
        <v>0</v>
      </c>
      <c r="C98" s="25">
        <v>0.95717288491854968</v>
      </c>
      <c r="E98" s="41">
        <v>0</v>
      </c>
      <c r="F98" s="41">
        <v>0</v>
      </c>
      <c r="G98" s="41">
        <v>0</v>
      </c>
      <c r="H98" s="41">
        <v>0</v>
      </c>
      <c r="I98" s="41">
        <v>0</v>
      </c>
      <c r="J98" s="41">
        <v>0</v>
      </c>
      <c r="K98" s="70">
        <f t="shared" si="26"/>
        <v>0</v>
      </c>
      <c r="L98" s="27"/>
    </row>
    <row r="99" spans="1:12" ht="12.65" customHeight="1" x14ac:dyDescent="0.5">
      <c r="A99" s="13" t="s">
        <v>50</v>
      </c>
      <c r="B99" s="22">
        <v>0</v>
      </c>
      <c r="C99" s="25">
        <v>0</v>
      </c>
      <c r="E99" s="41">
        <v>0</v>
      </c>
      <c r="F99" s="41">
        <v>0</v>
      </c>
      <c r="G99" s="41">
        <v>0</v>
      </c>
      <c r="H99" s="41">
        <v>0</v>
      </c>
      <c r="I99" s="41">
        <v>0</v>
      </c>
      <c r="J99" s="41">
        <v>0</v>
      </c>
      <c r="K99" s="70">
        <f t="shared" si="26"/>
        <v>0</v>
      </c>
      <c r="L99" s="27"/>
    </row>
    <row r="100" spans="1:12" ht="12.65" customHeight="1" x14ac:dyDescent="0.5">
      <c r="A100" s="13" t="s">
        <v>51</v>
      </c>
      <c r="B100" s="22">
        <v>0</v>
      </c>
      <c r="C100" s="25">
        <v>1.094762655456297E-2</v>
      </c>
      <c r="E100" s="41">
        <v>0</v>
      </c>
      <c r="F100" s="41">
        <v>0</v>
      </c>
      <c r="G100" s="41">
        <v>0</v>
      </c>
      <c r="H100" s="41">
        <v>0</v>
      </c>
      <c r="I100" s="41">
        <v>0</v>
      </c>
      <c r="J100" s="41">
        <v>0</v>
      </c>
      <c r="K100" s="70">
        <f t="shared" si="26"/>
        <v>0</v>
      </c>
      <c r="L100" s="27"/>
    </row>
    <row r="101" spans="1:12" ht="12.65" customHeight="1" x14ac:dyDescent="0.5">
      <c r="A101" s="13" t="s">
        <v>52</v>
      </c>
      <c r="B101" s="22">
        <v>1282</v>
      </c>
      <c r="C101" s="25">
        <v>0</v>
      </c>
      <c r="E101" s="41">
        <v>0</v>
      </c>
      <c r="F101" s="41">
        <v>98</v>
      </c>
      <c r="G101" s="41">
        <v>454</v>
      </c>
      <c r="H101" s="41">
        <v>0</v>
      </c>
      <c r="I101" s="41">
        <v>0</v>
      </c>
      <c r="J101" s="41">
        <v>730</v>
      </c>
      <c r="K101" s="70">
        <f t="shared" si="26"/>
        <v>1282</v>
      </c>
      <c r="L101" s="27"/>
    </row>
    <row r="102" spans="1:12" ht="12.65" customHeight="1" x14ac:dyDescent="0.5">
      <c r="A102" s="13" t="s">
        <v>53</v>
      </c>
      <c r="B102" s="22">
        <v>0</v>
      </c>
      <c r="C102" s="25">
        <v>0</v>
      </c>
      <c r="E102" s="41">
        <v>0</v>
      </c>
      <c r="F102" s="41">
        <v>0</v>
      </c>
      <c r="G102" s="41">
        <v>0</v>
      </c>
      <c r="H102" s="41">
        <v>0</v>
      </c>
      <c r="I102" s="41">
        <v>0</v>
      </c>
      <c r="J102" s="41">
        <v>0</v>
      </c>
      <c r="K102" s="70">
        <f t="shared" si="26"/>
        <v>0</v>
      </c>
      <c r="L102" s="27"/>
    </row>
    <row r="103" spans="1:12" ht="12.65" customHeight="1" x14ac:dyDescent="0.5">
      <c r="A103" s="43" t="s">
        <v>54</v>
      </c>
      <c r="B103" s="44">
        <v>0</v>
      </c>
      <c r="C103" s="79">
        <v>0</v>
      </c>
      <c r="E103" s="41">
        <v>0</v>
      </c>
      <c r="F103" s="41">
        <v>0</v>
      </c>
      <c r="G103" s="41">
        <v>0</v>
      </c>
      <c r="H103" s="41">
        <v>0</v>
      </c>
      <c r="I103" s="41">
        <v>0</v>
      </c>
      <c r="J103" s="41">
        <v>0</v>
      </c>
      <c r="K103" s="26"/>
      <c r="L103" s="27"/>
    </row>
    <row r="104" spans="1:12" ht="12.65" customHeight="1" x14ac:dyDescent="0.5">
      <c r="E104" s="15">
        <f t="shared" ref="E104:J104" si="27">SUM(E93:E103)/$B$105</f>
        <v>0</v>
      </c>
      <c r="F104" s="15">
        <f t="shared" si="27"/>
        <v>4.7619047619047616E-2</v>
      </c>
      <c r="G104" s="15">
        <f t="shared" si="27"/>
        <v>0.22060252672497571</v>
      </c>
      <c r="H104" s="15">
        <f t="shared" si="27"/>
        <v>0</v>
      </c>
      <c r="I104" s="15">
        <f t="shared" si="27"/>
        <v>0.37706511175898932</v>
      </c>
      <c r="J104" s="15">
        <f t="shared" si="27"/>
        <v>0.35471331389698735</v>
      </c>
      <c r="K104" s="45"/>
      <c r="L104" s="27"/>
    </row>
    <row r="105" spans="1:12" ht="23" x14ac:dyDescent="0.5">
      <c r="A105" s="78" t="s">
        <v>55</v>
      </c>
      <c r="B105" s="26">
        <f>SUM(B93:B103)</f>
        <v>2058</v>
      </c>
      <c r="C105" s="25">
        <f>B105/$B$49</f>
        <v>7.0239627026897882E-3</v>
      </c>
      <c r="L105" s="27"/>
    </row>
    <row r="106" spans="1:12" ht="12.65" customHeight="1" x14ac:dyDescent="0.5">
      <c r="B106" s="27"/>
      <c r="L106" s="27"/>
    </row>
    <row r="107" spans="1:12" s="58" customFormat="1" ht="14" x14ac:dyDescent="0.5">
      <c r="A107" s="58" t="s">
        <v>56</v>
      </c>
    </row>
    <row r="108" spans="1:12" ht="12.65" customHeight="1" x14ac:dyDescent="0.5">
      <c r="A108" s="29" t="s">
        <v>57</v>
      </c>
      <c r="B108" s="31">
        <v>250200</v>
      </c>
    </row>
    <row r="109" spans="1:12" ht="12.65" customHeight="1" x14ac:dyDescent="0.5">
      <c r="A109" s="46"/>
      <c r="B109" s="30"/>
    </row>
    <row r="110" spans="1:12" s="38" customFormat="1" ht="12.65" customHeight="1" x14ac:dyDescent="0.5">
      <c r="A110" s="38" t="s">
        <v>58</v>
      </c>
      <c r="B110" s="77"/>
      <c r="E110" s="39"/>
      <c r="F110" s="39"/>
      <c r="G110" s="39"/>
      <c r="H110" s="39"/>
      <c r="I110" s="39"/>
      <c r="J110" s="39"/>
      <c r="L110" s="77"/>
    </row>
    <row r="111" spans="1:12" ht="12.65" customHeight="1" x14ac:dyDescent="0.5">
      <c r="A111" s="13" t="s">
        <v>59</v>
      </c>
      <c r="B111" s="22">
        <v>197905</v>
      </c>
      <c r="C111" s="15">
        <f>B111/$B$118</f>
        <v>0.94802519700126942</v>
      </c>
      <c r="D111" s="23"/>
      <c r="E111" s="47"/>
    </row>
    <row r="112" spans="1:12" ht="12.65" customHeight="1" x14ac:dyDescent="0.5">
      <c r="A112" s="13" t="s">
        <v>61</v>
      </c>
      <c r="B112" s="22">
        <v>0</v>
      </c>
      <c r="C112" s="15">
        <f t="shared" ref="C112:C117" si="28">B112/$B$118</f>
        <v>0</v>
      </c>
      <c r="D112" s="23"/>
    </row>
    <row r="113" spans="1:4" ht="12.65" customHeight="1" x14ac:dyDescent="0.5">
      <c r="A113" s="13" t="s">
        <v>21</v>
      </c>
      <c r="B113" s="22">
        <v>0</v>
      </c>
      <c r="C113" s="15">
        <f t="shared" si="28"/>
        <v>0</v>
      </c>
      <c r="D113" s="23"/>
    </row>
    <row r="114" spans="1:4" ht="12.65" customHeight="1" x14ac:dyDescent="0.5">
      <c r="A114" s="13" t="s">
        <v>62</v>
      </c>
      <c r="B114" s="22">
        <v>0</v>
      </c>
      <c r="C114" s="15">
        <f t="shared" si="28"/>
        <v>0</v>
      </c>
      <c r="D114" s="23"/>
    </row>
    <row r="115" spans="1:4" ht="12.65" customHeight="1" x14ac:dyDescent="0.5">
      <c r="A115" s="13" t="s">
        <v>63</v>
      </c>
      <c r="B115" s="22">
        <v>0</v>
      </c>
      <c r="C115" s="15">
        <f t="shared" si="28"/>
        <v>0</v>
      </c>
      <c r="D115" s="23"/>
    </row>
    <row r="116" spans="1:4" ht="12.65" customHeight="1" x14ac:dyDescent="0.5">
      <c r="A116" s="13" t="s">
        <v>64</v>
      </c>
      <c r="B116" s="22">
        <v>2000</v>
      </c>
      <c r="C116" s="15">
        <f t="shared" si="28"/>
        <v>9.5806088476922714E-3</v>
      </c>
      <c r="D116" s="23"/>
    </row>
    <row r="117" spans="1:4" ht="12.65" customHeight="1" x14ac:dyDescent="0.5">
      <c r="A117" s="13" t="s">
        <v>60</v>
      </c>
      <c r="B117" s="22">
        <v>8850</v>
      </c>
      <c r="C117" s="15">
        <f t="shared" si="28"/>
        <v>4.2394194151038296E-2</v>
      </c>
      <c r="D117" s="23"/>
    </row>
    <row r="118" spans="1:4" ht="12.65" customHeight="1" x14ac:dyDescent="0.5">
      <c r="A118" s="9" t="s">
        <v>22</v>
      </c>
      <c r="B118" s="70">
        <f>SUM(B111:B117)</f>
        <v>208755</v>
      </c>
    </row>
    <row r="119" spans="1:4" ht="12.65" customHeight="1" x14ac:dyDescent="0.5"/>
    <row r="120" spans="1:4" ht="23" x14ac:dyDescent="0.5">
      <c r="A120" s="20" t="s">
        <v>65</v>
      </c>
      <c r="B120" s="31">
        <f>B132</f>
        <v>0</v>
      </c>
      <c r="C120" s="42">
        <f>B120/$B$108</f>
        <v>0</v>
      </c>
    </row>
    <row r="121" spans="1:4" ht="12.65" customHeight="1" x14ac:dyDescent="0.5"/>
    <row r="122" spans="1:4" ht="12.65" customHeight="1" x14ac:dyDescent="0.5">
      <c r="A122" s="13" t="s">
        <v>0</v>
      </c>
      <c r="B122" s="22">
        <v>0</v>
      </c>
      <c r="C122" s="15">
        <f>IFERROR(B122/$B$132,0)</f>
        <v>0</v>
      </c>
    </row>
    <row r="123" spans="1:4" ht="12.65" customHeight="1" x14ac:dyDescent="0.5">
      <c r="A123" s="13" t="s">
        <v>45</v>
      </c>
      <c r="B123" s="22">
        <v>0</v>
      </c>
      <c r="C123" s="15">
        <f t="shared" ref="C123:C131" si="29">IFERROR(B123/$B$132,0)</f>
        <v>0</v>
      </c>
    </row>
    <row r="124" spans="1:4" ht="12.65" customHeight="1" x14ac:dyDescent="0.5">
      <c r="A124" s="13" t="s">
        <v>46</v>
      </c>
      <c r="B124" s="22">
        <v>0</v>
      </c>
      <c r="C124" s="15">
        <f t="shared" si="29"/>
        <v>0</v>
      </c>
    </row>
    <row r="125" spans="1:4" ht="12.65" customHeight="1" x14ac:dyDescent="0.5">
      <c r="A125" s="13" t="s">
        <v>47</v>
      </c>
      <c r="B125" s="22">
        <v>0</v>
      </c>
      <c r="C125" s="15">
        <f t="shared" si="29"/>
        <v>0</v>
      </c>
    </row>
    <row r="126" spans="1:4" ht="12.65" customHeight="1" x14ac:dyDescent="0.5">
      <c r="A126" s="13" t="s">
        <v>48</v>
      </c>
      <c r="B126" s="22">
        <v>0</v>
      </c>
      <c r="C126" s="15">
        <f t="shared" si="29"/>
        <v>0</v>
      </c>
    </row>
    <row r="127" spans="1:4" ht="12.65" customHeight="1" x14ac:dyDescent="0.5">
      <c r="A127" s="13" t="s">
        <v>49</v>
      </c>
      <c r="B127" s="22">
        <v>0</v>
      </c>
      <c r="C127" s="15">
        <f t="shared" si="29"/>
        <v>0</v>
      </c>
    </row>
    <row r="128" spans="1:4" ht="12.65" customHeight="1" x14ac:dyDescent="0.5">
      <c r="A128" s="13" t="s">
        <v>50</v>
      </c>
      <c r="B128" s="22">
        <v>0</v>
      </c>
      <c r="C128" s="15">
        <f t="shared" si="29"/>
        <v>0</v>
      </c>
    </row>
    <row r="129" spans="1:3" ht="12.65" customHeight="1" x14ac:dyDescent="0.5">
      <c r="A129" s="13" t="s">
        <v>51</v>
      </c>
      <c r="B129" s="22">
        <v>0</v>
      </c>
      <c r="C129" s="15">
        <f t="shared" si="29"/>
        <v>0</v>
      </c>
    </row>
    <row r="130" spans="1:3" ht="12.65" customHeight="1" x14ac:dyDescent="0.5">
      <c r="A130" s="13" t="s">
        <v>52</v>
      </c>
      <c r="B130" s="22">
        <v>0</v>
      </c>
      <c r="C130" s="15">
        <f t="shared" si="29"/>
        <v>0</v>
      </c>
    </row>
    <row r="131" spans="1:3" ht="12.65" customHeight="1" x14ac:dyDescent="0.5">
      <c r="A131" s="13" t="s">
        <v>53</v>
      </c>
      <c r="B131" s="22">
        <v>0</v>
      </c>
      <c r="C131" s="15">
        <f t="shared" si="29"/>
        <v>0</v>
      </c>
    </row>
    <row r="132" spans="1:3" ht="12.65" customHeight="1" x14ac:dyDescent="0.5">
      <c r="A132" s="9" t="s">
        <v>22</v>
      </c>
      <c r="B132" s="70">
        <f>SUM(B122:B131)</f>
        <v>0</v>
      </c>
    </row>
    <row r="133" spans="1:3" ht="12.65" customHeight="1" x14ac:dyDescent="0.5">
      <c r="B133" s="27"/>
    </row>
    <row r="134" spans="1:3" s="58" customFormat="1" ht="14" x14ac:dyDescent="0.5">
      <c r="A134" s="58" t="s">
        <v>66</v>
      </c>
    </row>
    <row r="135" spans="1:3" ht="12.65" customHeight="1" x14ac:dyDescent="0.5">
      <c r="A135" s="20" t="s">
        <v>23</v>
      </c>
      <c r="B135" s="48"/>
    </row>
    <row r="136" spans="1:3" ht="12.65" customHeight="1" x14ac:dyDescent="0.5">
      <c r="A136" s="13" t="s">
        <v>67</v>
      </c>
      <c r="B136" s="16">
        <v>4</v>
      </c>
      <c r="C136" s="23"/>
    </row>
    <row r="137" spans="1:3" ht="12.65" customHeight="1" x14ac:dyDescent="0.5">
      <c r="A137" s="13" t="s">
        <v>68</v>
      </c>
      <c r="B137" s="16">
        <v>5</v>
      </c>
      <c r="C137" s="23"/>
    </row>
    <row r="138" spans="1:3" ht="12.65" customHeight="1" x14ac:dyDescent="0.5">
      <c r="A138" s="13" t="s">
        <v>69</v>
      </c>
      <c r="B138" s="16">
        <v>6</v>
      </c>
      <c r="C138" s="23"/>
    </row>
    <row r="139" spans="1:3" ht="12.65" customHeight="1" x14ac:dyDescent="0.5">
      <c r="A139" s="9" t="s">
        <v>11</v>
      </c>
      <c r="B139" s="62">
        <f>SUM(B136:B138)</f>
        <v>15</v>
      </c>
    </row>
    <row r="140" spans="1:3" ht="12.65" customHeight="1" x14ac:dyDescent="0.5"/>
    <row r="141" spans="1:3" ht="12.65" customHeight="1" x14ac:dyDescent="0.5">
      <c r="A141" s="20" t="s">
        <v>24</v>
      </c>
      <c r="B141" s="48"/>
    </row>
    <row r="142" spans="1:3" ht="12.65" customHeight="1" x14ac:dyDescent="0.5">
      <c r="A142" s="13" t="s">
        <v>70</v>
      </c>
      <c r="B142" s="16">
        <v>3</v>
      </c>
      <c r="C142" s="23"/>
    </row>
    <row r="143" spans="1:3" ht="12.65" customHeight="1" x14ac:dyDescent="0.5">
      <c r="A143" s="13" t="s">
        <v>71</v>
      </c>
      <c r="B143" s="16">
        <v>2</v>
      </c>
      <c r="C143" s="23"/>
    </row>
    <row r="144" spans="1:3" ht="12.65" customHeight="1" x14ac:dyDescent="0.5">
      <c r="A144" s="13" t="s">
        <v>72</v>
      </c>
      <c r="B144" s="16">
        <v>1</v>
      </c>
      <c r="C144" s="23"/>
    </row>
    <row r="145" spans="1:4" ht="12.65" customHeight="1" x14ac:dyDescent="0.5">
      <c r="A145" s="9" t="s">
        <v>11</v>
      </c>
      <c r="B145" s="62">
        <f>SUM(B142:B144)</f>
        <v>6</v>
      </c>
    </row>
    <row r="146" spans="1:4" ht="12.65" customHeight="1" x14ac:dyDescent="0.5"/>
    <row r="147" spans="1:4" ht="12.65" customHeight="1" x14ac:dyDescent="0.5">
      <c r="A147" s="81" t="s">
        <v>73</v>
      </c>
      <c r="B147" s="82">
        <f>SUM(B139,B145)</f>
        <v>21</v>
      </c>
      <c r="C147" s="83">
        <f>B20+B26</f>
        <v>21</v>
      </c>
    </row>
    <row r="148" spans="1:4" ht="12.65" customHeight="1" x14ac:dyDescent="0.5"/>
    <row r="149" spans="1:4" ht="12.65" customHeight="1" x14ac:dyDescent="0.5">
      <c r="A149" s="50" t="s">
        <v>23</v>
      </c>
      <c r="B149" s="48" t="s">
        <v>67</v>
      </c>
      <c r="C149" s="48" t="s">
        <v>68</v>
      </c>
      <c r="D149" s="48" t="s">
        <v>69</v>
      </c>
    </row>
    <row r="150" spans="1:4" ht="12.65" customHeight="1" x14ac:dyDescent="0.5">
      <c r="A150" s="13" t="s">
        <v>25</v>
      </c>
      <c r="B150" s="16">
        <v>4</v>
      </c>
      <c r="C150" s="16">
        <v>5</v>
      </c>
      <c r="D150" s="16">
        <v>6</v>
      </c>
    </row>
    <row r="151" spans="1:4" ht="12.65" customHeight="1" x14ac:dyDescent="0.5">
      <c r="A151" s="13" t="s">
        <v>26</v>
      </c>
      <c r="B151" s="16">
        <v>0</v>
      </c>
      <c r="C151" s="16">
        <v>0</v>
      </c>
      <c r="D151" s="16">
        <v>0</v>
      </c>
    </row>
    <row r="152" spans="1:4" ht="12.65" customHeight="1" x14ac:dyDescent="0.5">
      <c r="A152" s="13" t="s">
        <v>19</v>
      </c>
      <c r="B152" s="16">
        <v>0</v>
      </c>
      <c r="C152" s="16">
        <v>0</v>
      </c>
      <c r="D152" s="16">
        <v>0</v>
      </c>
    </row>
    <row r="153" spans="1:4" ht="12.65" customHeight="1" x14ac:dyDescent="0.5">
      <c r="A153" s="13" t="s">
        <v>37</v>
      </c>
      <c r="B153" s="16">
        <v>0</v>
      </c>
      <c r="C153" s="16">
        <v>0</v>
      </c>
      <c r="D153" s="16">
        <v>0</v>
      </c>
    </row>
    <row r="154" spans="1:4" ht="12.65" customHeight="1" x14ac:dyDescent="0.5">
      <c r="A154" s="13" t="s">
        <v>39</v>
      </c>
      <c r="B154" s="16">
        <v>0</v>
      </c>
      <c r="C154" s="16">
        <v>0</v>
      </c>
      <c r="D154" s="16">
        <v>0</v>
      </c>
    </row>
    <row r="155" spans="1:4" ht="12.65" customHeight="1" x14ac:dyDescent="0.5">
      <c r="A155" s="17"/>
      <c r="B155" s="62">
        <f>SUM(B150:B154)</f>
        <v>4</v>
      </c>
      <c r="C155" s="62">
        <f t="shared" ref="C155:D155" si="30">SUM(C150:C154)</f>
        <v>5</v>
      </c>
      <c r="D155" s="62">
        <f t="shared" si="30"/>
        <v>6</v>
      </c>
    </row>
    <row r="156" spans="1:4" ht="12.65" customHeight="1" x14ac:dyDescent="0.5">
      <c r="A156" s="27"/>
      <c r="B156" s="49"/>
      <c r="C156" s="49"/>
      <c r="D156" s="49"/>
    </row>
    <row r="157" spans="1:4" ht="23" x14ac:dyDescent="0.5">
      <c r="A157" s="50" t="s">
        <v>24</v>
      </c>
      <c r="B157" s="48" t="s">
        <v>70</v>
      </c>
      <c r="C157" s="48" t="s">
        <v>71</v>
      </c>
      <c r="D157" s="48" t="s">
        <v>72</v>
      </c>
    </row>
    <row r="158" spans="1:4" ht="12.65" customHeight="1" x14ac:dyDescent="0.5">
      <c r="A158" s="13" t="s">
        <v>25</v>
      </c>
      <c r="B158" s="16">
        <v>3</v>
      </c>
      <c r="C158" s="16">
        <v>1</v>
      </c>
      <c r="D158" s="16">
        <v>1</v>
      </c>
    </row>
    <row r="159" spans="1:4" ht="12.65" customHeight="1" x14ac:dyDescent="0.5">
      <c r="A159" s="13" t="s">
        <v>26</v>
      </c>
      <c r="B159" s="16">
        <v>0</v>
      </c>
      <c r="C159" s="16">
        <v>1</v>
      </c>
      <c r="D159" s="16">
        <v>0</v>
      </c>
    </row>
    <row r="160" spans="1:4" ht="12.65" customHeight="1" x14ac:dyDescent="0.5">
      <c r="A160" s="13" t="s">
        <v>19</v>
      </c>
      <c r="B160" s="16">
        <v>0</v>
      </c>
      <c r="C160" s="16">
        <v>0</v>
      </c>
      <c r="D160" s="16">
        <v>0</v>
      </c>
    </row>
    <row r="161" spans="1:4" ht="12.65" customHeight="1" x14ac:dyDescent="0.5">
      <c r="A161" s="13" t="s">
        <v>37</v>
      </c>
      <c r="B161" s="16">
        <v>0</v>
      </c>
      <c r="C161" s="16">
        <v>0</v>
      </c>
      <c r="D161" s="16">
        <v>0</v>
      </c>
    </row>
    <row r="162" spans="1:4" ht="12.65" customHeight="1" x14ac:dyDescent="0.5">
      <c r="A162" s="13" t="s">
        <v>39</v>
      </c>
      <c r="B162" s="16">
        <v>0</v>
      </c>
      <c r="C162" s="16">
        <v>0</v>
      </c>
      <c r="D162" s="16">
        <v>0</v>
      </c>
    </row>
    <row r="163" spans="1:4" ht="12.65" customHeight="1" x14ac:dyDescent="0.5">
      <c r="A163" s="17"/>
      <c r="B163" s="62">
        <f>SUM(B158:B162)</f>
        <v>3</v>
      </c>
      <c r="C163" s="62">
        <f t="shared" ref="C163:D163" si="31">SUM(C158:C162)</f>
        <v>2</v>
      </c>
      <c r="D163" s="62">
        <f t="shared" si="31"/>
        <v>1</v>
      </c>
    </row>
    <row r="164" spans="1:4" ht="12.65" customHeight="1" x14ac:dyDescent="0.5"/>
    <row r="165" spans="1:4" ht="46" x14ac:dyDescent="0.5">
      <c r="A165" s="20" t="s">
        <v>74</v>
      </c>
      <c r="B165" s="20" t="s">
        <v>85</v>
      </c>
      <c r="C165" s="20" t="s">
        <v>77</v>
      </c>
    </row>
    <row r="166" spans="1:4" ht="12.65" customHeight="1" x14ac:dyDescent="0.5">
      <c r="A166" s="14">
        <v>1969</v>
      </c>
      <c r="B166" s="51">
        <v>0</v>
      </c>
      <c r="C166" s="51">
        <v>0</v>
      </c>
    </row>
    <row r="167" spans="1:4" ht="12.65" customHeight="1" x14ac:dyDescent="0.5">
      <c r="A167" s="14">
        <v>1970</v>
      </c>
      <c r="B167" s="51">
        <v>0</v>
      </c>
      <c r="C167" s="51">
        <v>0</v>
      </c>
    </row>
    <row r="168" spans="1:4" ht="12.65" customHeight="1" x14ac:dyDescent="0.5">
      <c r="A168" s="14">
        <v>1997</v>
      </c>
      <c r="B168" s="51">
        <v>0</v>
      </c>
      <c r="C168" s="51">
        <v>0</v>
      </c>
    </row>
    <row r="169" spans="1:4" ht="12.65" customHeight="1" x14ac:dyDescent="0.5">
      <c r="A169" s="14">
        <v>2000</v>
      </c>
      <c r="B169" s="51">
        <v>0</v>
      </c>
      <c r="C169" s="51">
        <v>0</v>
      </c>
    </row>
    <row r="170" spans="1:4" ht="12.65" customHeight="1" x14ac:dyDescent="0.5">
      <c r="A170" s="14">
        <v>2003</v>
      </c>
      <c r="B170" s="51">
        <v>0</v>
      </c>
      <c r="C170" s="51">
        <v>0</v>
      </c>
    </row>
    <row r="171" spans="1:4" ht="12.65" customHeight="1" x14ac:dyDescent="0.5">
      <c r="A171" s="14">
        <v>2005</v>
      </c>
      <c r="B171" s="51">
        <v>0</v>
      </c>
      <c r="C171" s="51">
        <v>0</v>
      </c>
    </row>
    <row r="172" spans="1:4" ht="12.65" customHeight="1" x14ac:dyDescent="0.5">
      <c r="A172" s="14">
        <v>2006</v>
      </c>
      <c r="B172" s="51">
        <v>0</v>
      </c>
      <c r="C172" s="51">
        <v>0</v>
      </c>
    </row>
    <row r="173" spans="1:4" ht="12.65" customHeight="1" x14ac:dyDescent="0.5">
      <c r="A173" s="14">
        <v>2007</v>
      </c>
      <c r="B173" s="51">
        <v>0</v>
      </c>
      <c r="C173" s="51">
        <v>0</v>
      </c>
    </row>
    <row r="174" spans="1:4" ht="12.65" customHeight="1" x14ac:dyDescent="0.5">
      <c r="A174" s="14">
        <v>2008</v>
      </c>
      <c r="B174" s="51">
        <v>0</v>
      </c>
      <c r="C174" s="51">
        <v>0</v>
      </c>
    </row>
    <row r="175" spans="1:4" ht="12.65" customHeight="1" x14ac:dyDescent="0.5">
      <c r="A175" s="14">
        <v>2009</v>
      </c>
      <c r="B175" s="51">
        <v>0</v>
      </c>
      <c r="C175" s="51">
        <v>0</v>
      </c>
    </row>
    <row r="176" spans="1:4" ht="12.65" customHeight="1" x14ac:dyDescent="0.5">
      <c r="A176" s="14">
        <v>2010</v>
      </c>
      <c r="B176" s="51">
        <v>0</v>
      </c>
      <c r="C176" s="51">
        <v>0</v>
      </c>
    </row>
    <row r="177" spans="1:59" ht="12.65" customHeight="1" x14ac:dyDescent="0.5">
      <c r="A177" s="14">
        <v>2012</v>
      </c>
      <c r="B177" s="51">
        <v>5.0999999999999997E-2</v>
      </c>
      <c r="C177" s="51">
        <v>0</v>
      </c>
    </row>
    <row r="178" spans="1:59" ht="12.65" customHeight="1" x14ac:dyDescent="0.5">
      <c r="A178" s="14">
        <v>2013</v>
      </c>
      <c r="B178" s="51">
        <v>1.2629999999999999</v>
      </c>
      <c r="C178" s="51">
        <v>0</v>
      </c>
    </row>
    <row r="179" spans="1:59" ht="12.65" customHeight="1" x14ac:dyDescent="0.5">
      <c r="A179" s="14">
        <v>2014</v>
      </c>
      <c r="B179" s="51">
        <v>1.2629999999999999</v>
      </c>
      <c r="C179" s="51">
        <v>0</v>
      </c>
    </row>
    <row r="180" spans="1:59" ht="12.65" customHeight="1" x14ac:dyDescent="0.5">
      <c r="A180" s="14">
        <v>2015</v>
      </c>
      <c r="B180" s="51">
        <v>6.2299999999999995</v>
      </c>
      <c r="C180" s="51">
        <v>0</v>
      </c>
    </row>
    <row r="181" spans="1:59" ht="12.65" customHeight="1" x14ac:dyDescent="0.5">
      <c r="A181" s="14">
        <v>2016</v>
      </c>
      <c r="B181" s="51">
        <v>11.756</v>
      </c>
      <c r="C181" s="51">
        <v>0</v>
      </c>
    </row>
    <row r="182" spans="1:59" ht="12.65" customHeight="1" x14ac:dyDescent="0.5">
      <c r="A182" s="14">
        <v>2017</v>
      </c>
      <c r="B182" s="51">
        <v>13.540000000000001</v>
      </c>
      <c r="C182" s="51">
        <v>0</v>
      </c>
    </row>
    <row r="183" spans="1:59" ht="12.65" customHeight="1" x14ac:dyDescent="0.5">
      <c r="A183" s="14">
        <v>2018</v>
      </c>
      <c r="B183" s="51">
        <v>13.540000000000001</v>
      </c>
      <c r="C183" s="51">
        <v>16.309999999999999</v>
      </c>
    </row>
    <row r="184" spans="1:59" ht="12.65" customHeight="1" x14ac:dyDescent="0.5">
      <c r="A184" s="14">
        <v>2019</v>
      </c>
      <c r="B184" s="51">
        <v>19.43</v>
      </c>
      <c r="C184" s="51">
        <v>23.006</v>
      </c>
    </row>
    <row r="185" spans="1:59" ht="12.65" customHeight="1" x14ac:dyDescent="0.5">
      <c r="A185" s="14">
        <v>2020</v>
      </c>
      <c r="B185" s="51">
        <v>23.417999999999999</v>
      </c>
      <c r="C185" s="51">
        <v>89.771000000000001</v>
      </c>
    </row>
    <row r="186" spans="1:59" ht="12.65" customHeight="1" x14ac:dyDescent="0.5">
      <c r="A186" s="14">
        <v>2021</v>
      </c>
      <c r="B186" s="51">
        <v>35.329000000000001</v>
      </c>
      <c r="C186" s="51">
        <v>89.771000000000001</v>
      </c>
    </row>
    <row r="187" spans="1:59" ht="12.65" customHeight="1" x14ac:dyDescent="0.5">
      <c r="A187" s="14">
        <v>2022</v>
      </c>
      <c r="B187" s="51">
        <v>35.329000000000001</v>
      </c>
      <c r="C187" s="51">
        <v>111.31399999999999</v>
      </c>
    </row>
    <row r="188" spans="1:59" ht="12.65" customHeight="1" x14ac:dyDescent="0.5">
      <c r="A188" s="14">
        <v>2023</v>
      </c>
      <c r="B188" s="51">
        <v>35.444000000000003</v>
      </c>
      <c r="C188" s="51">
        <v>111.31399999999999</v>
      </c>
    </row>
    <row r="189" spans="1:59" ht="12.65" customHeight="1" x14ac:dyDescent="0.5"/>
    <row r="191" spans="1:59" ht="14"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row>
    <row r="192" spans="1:59" ht="14" x14ac:dyDescent="0.3">
      <c r="A192" s="19"/>
      <c r="B192" s="19"/>
      <c r="C192" s="19"/>
      <c r="D192" s="19"/>
      <c r="E192" s="19"/>
      <c r="F192" s="19"/>
    </row>
    <row r="193" spans="1:3" ht="14" x14ac:dyDescent="0.3">
      <c r="A193" s="19"/>
      <c r="B193" s="19"/>
      <c r="C193" s="19"/>
    </row>
    <row r="194" spans="1:3" ht="14" x14ac:dyDescent="0.3">
      <c r="A194" s="19"/>
      <c r="B194" s="19"/>
      <c r="C194" s="19"/>
    </row>
    <row r="195" spans="1:3" ht="14" x14ac:dyDescent="0.3">
      <c r="A195" s="19"/>
      <c r="B195" s="19"/>
      <c r="C195" s="19"/>
    </row>
    <row r="196" spans="1:3" ht="14" x14ac:dyDescent="0.3">
      <c r="A196" s="19"/>
      <c r="B196" s="19"/>
      <c r="C196" s="19"/>
    </row>
    <row r="197" spans="1:3" ht="14" x14ac:dyDescent="0.3">
      <c r="A197" s="19"/>
      <c r="B197" s="19"/>
      <c r="C197" s="19"/>
    </row>
    <row r="198" spans="1:3" ht="14" x14ac:dyDescent="0.3">
      <c r="A198" s="19"/>
      <c r="B198" s="19"/>
      <c r="C198" s="19"/>
    </row>
    <row r="199" spans="1:3" ht="14" x14ac:dyDescent="0.3">
      <c r="A199" s="19"/>
      <c r="B199" s="19"/>
      <c r="C199" s="19"/>
    </row>
    <row r="200" spans="1:3" ht="14" x14ac:dyDescent="0.3">
      <c r="A200" s="19"/>
      <c r="B200" s="19"/>
      <c r="C200" s="19"/>
    </row>
    <row r="201" spans="1:3" ht="14" x14ac:dyDescent="0.3">
      <c r="A201" s="19"/>
      <c r="B201" s="19"/>
      <c r="C201" s="19"/>
    </row>
  </sheetData>
  <mergeCells count="2">
    <mergeCell ref="H14:H31"/>
    <mergeCell ref="J68:M68"/>
  </mergeCells>
  <conditionalFormatting sqref="B14:B31 J14:J31">
    <cfRule type="cellIs" dxfId="79" priority="17" operator="equal">
      <formula>0</formula>
    </cfRule>
  </conditionalFormatting>
  <conditionalFormatting sqref="B44:B48">
    <cfRule type="cellIs" dxfId="78" priority="16" operator="equal">
      <formula>0</formula>
    </cfRule>
  </conditionalFormatting>
  <conditionalFormatting sqref="B93:B103">
    <cfRule type="cellIs" dxfId="77" priority="11" operator="equal">
      <formula>0</formula>
    </cfRule>
  </conditionalFormatting>
  <conditionalFormatting sqref="B108:B109">
    <cfRule type="cellIs" dxfId="76" priority="15" operator="equal">
      <formula>0</formula>
    </cfRule>
  </conditionalFormatting>
  <conditionalFormatting sqref="B111:B117">
    <cfRule type="cellIs" dxfId="75" priority="14" operator="equal">
      <formula>0</formula>
    </cfRule>
  </conditionalFormatting>
  <conditionalFormatting sqref="B120">
    <cfRule type="cellIs" dxfId="74" priority="13" operator="equal">
      <formula>0</formula>
    </cfRule>
  </conditionalFormatting>
  <conditionalFormatting sqref="B122:B131">
    <cfRule type="cellIs" dxfId="73" priority="12" operator="equal">
      <formula>0</formula>
    </cfRule>
  </conditionalFormatting>
  <conditionalFormatting sqref="B150:D154">
    <cfRule type="cellIs" dxfId="72" priority="6" operator="equal">
      <formula>0</formula>
    </cfRule>
  </conditionalFormatting>
  <conditionalFormatting sqref="B158:D162">
    <cfRule type="cellIs" dxfId="71" priority="7" operator="equal">
      <formula>0</formula>
    </cfRule>
  </conditionalFormatting>
  <conditionalFormatting sqref="B88:E88">
    <cfRule type="cellIs" dxfId="70" priority="5" operator="equal">
      <formula>0</formula>
    </cfRule>
  </conditionalFormatting>
  <conditionalFormatting sqref="B53:F87">
    <cfRule type="cellIs" dxfId="69" priority="9" operator="equal">
      <formula>0</formula>
    </cfRule>
  </conditionalFormatting>
  <conditionalFormatting sqref="C35:G39">
    <cfRule type="cellIs" dxfId="68" priority="8" operator="equal">
      <formula>0</formula>
    </cfRule>
  </conditionalFormatting>
  <conditionalFormatting sqref="E93:J103">
    <cfRule type="cellIs" dxfId="67" priority="10" operator="equal">
      <formula>0</formula>
    </cfRule>
  </conditionalFormatting>
  <conditionalFormatting sqref="I50:K50">
    <cfRule type="cellIs" dxfId="66" priority="2" operator="equal">
      <formula>0</formula>
    </cfRule>
  </conditionalFormatting>
  <conditionalFormatting sqref="J44:L49">
    <cfRule type="cellIs" dxfId="65" priority="1" operator="equal">
      <formula>0</formula>
    </cfRule>
  </conditionalFormatting>
  <conditionalFormatting sqref="J62:M62">
    <cfRule type="cellIs" dxfId="64" priority="4" operator="equal">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9463D-D335-46E1-B41B-8C10BCBDAAB8}">
  <sheetPr>
    <tabColor theme="4" tint="0.59999389629810485"/>
  </sheetPr>
  <dimension ref="A1:BG201"/>
  <sheetViews>
    <sheetView showGridLines="0" zoomScale="85" zoomScaleNormal="85" workbookViewId="0">
      <selection activeCell="B165" sqref="B165"/>
    </sheetView>
  </sheetViews>
  <sheetFormatPr baseColWidth="10" defaultColWidth="10.07421875" defaultRowHeight="11.5" x14ac:dyDescent="0.5"/>
  <cols>
    <col min="1" max="1" width="28" style="3" customWidth="1"/>
    <col min="2" max="2" width="15.07421875" style="3" customWidth="1"/>
    <col min="3" max="3" width="10.53515625" style="3" customWidth="1"/>
    <col min="4" max="4" width="21.3046875" style="3" customWidth="1"/>
    <col min="5" max="5" width="15.4609375" style="3" customWidth="1"/>
    <col min="6" max="7" width="11.84375" style="3" customWidth="1"/>
    <col min="8" max="8" width="3.69140625" style="3" bestFit="1" customWidth="1"/>
    <col min="9" max="9" width="17.4609375" style="3" customWidth="1"/>
    <col min="10" max="10" width="12.07421875" style="3" customWidth="1"/>
    <col min="11" max="11" width="12.3046875" style="3" customWidth="1"/>
    <col min="12" max="12" width="12.53515625" style="3" customWidth="1"/>
    <col min="13" max="13" width="10.84375" style="3" customWidth="1"/>
    <col min="14" max="14" width="4.84375" style="3" bestFit="1" customWidth="1"/>
    <col min="15" max="15" width="7.07421875" style="3" bestFit="1" customWidth="1"/>
    <col min="16" max="21" width="4.84375" style="3" bestFit="1" customWidth="1"/>
    <col min="22" max="22" width="6" style="3" bestFit="1" customWidth="1"/>
    <col min="23" max="29" width="4.84375" style="3" bestFit="1" customWidth="1"/>
    <col min="30" max="30" width="6" style="3" bestFit="1" customWidth="1"/>
    <col min="31" max="36" width="4.84375" style="3" bestFit="1" customWidth="1"/>
    <col min="37" max="37" width="6" style="3" bestFit="1" customWidth="1"/>
    <col min="38" max="41" width="4.84375" style="3" bestFit="1" customWidth="1"/>
    <col min="42" max="42" width="6" style="3" bestFit="1" customWidth="1"/>
    <col min="43" max="51" width="4.84375" style="3" bestFit="1" customWidth="1"/>
    <col min="52" max="52" width="6" style="3" bestFit="1" customWidth="1"/>
    <col min="53" max="58" width="4.84375" style="3" bestFit="1" customWidth="1"/>
    <col min="59" max="59" width="13.23046875" style="3" bestFit="1" customWidth="1"/>
    <col min="60" max="16384" width="10.07421875" style="3"/>
  </cols>
  <sheetData>
    <row r="1" spans="1:10" ht="25" x14ac:dyDescent="0.5">
      <c r="A1" s="59" t="s">
        <v>52</v>
      </c>
      <c r="B1" s="2"/>
    </row>
    <row r="2" spans="1:10" ht="12.65" customHeight="1" x14ac:dyDescent="0.5"/>
    <row r="3" spans="1:10" s="58" customFormat="1" ht="14" x14ac:dyDescent="0.5">
      <c r="A3" s="58" t="s">
        <v>1</v>
      </c>
    </row>
    <row r="4" spans="1:10" ht="25.4" customHeight="1" x14ac:dyDescent="0.5">
      <c r="A4" s="4" t="s">
        <v>2</v>
      </c>
      <c r="B4" s="60">
        <v>33</v>
      </c>
      <c r="C4" s="5"/>
      <c r="D4" s="53"/>
      <c r="E4" s="57" t="s">
        <v>3</v>
      </c>
      <c r="F4" s="57" t="s">
        <v>4</v>
      </c>
      <c r="G4" s="57" t="s">
        <v>5</v>
      </c>
    </row>
    <row r="5" spans="1:10" ht="23" x14ac:dyDescent="0.5">
      <c r="A5" s="6" t="s">
        <v>6</v>
      </c>
      <c r="B5" s="16">
        <v>6</v>
      </c>
      <c r="C5" s="5"/>
      <c r="D5" s="54" t="s">
        <v>7</v>
      </c>
      <c r="E5" s="55">
        <v>27</v>
      </c>
      <c r="F5" s="55">
        <v>21</v>
      </c>
      <c r="G5" s="55">
        <v>21</v>
      </c>
    </row>
    <row r="6" spans="1:10" ht="23" x14ac:dyDescent="0.5">
      <c r="A6" s="6"/>
      <c r="B6" s="16"/>
      <c r="C6" s="7"/>
      <c r="D6" s="54" t="s">
        <v>8</v>
      </c>
      <c r="E6" s="55">
        <v>6</v>
      </c>
      <c r="F6" s="55">
        <v>4</v>
      </c>
      <c r="G6" s="55">
        <v>4</v>
      </c>
    </row>
    <row r="7" spans="1:10" ht="25.75" customHeight="1" x14ac:dyDescent="0.5">
      <c r="A7" s="4" t="s">
        <v>9</v>
      </c>
      <c r="B7" s="60">
        <v>25</v>
      </c>
      <c r="C7" s="5"/>
      <c r="D7" s="54" t="s">
        <v>10</v>
      </c>
      <c r="E7" s="55">
        <v>0</v>
      </c>
      <c r="F7" s="55">
        <v>0</v>
      </c>
      <c r="G7" s="55">
        <v>4</v>
      </c>
    </row>
    <row r="8" spans="1:10" ht="12.65" customHeight="1" x14ac:dyDescent="0.5">
      <c r="A8" s="6" t="s">
        <v>6</v>
      </c>
      <c r="B8" s="16">
        <v>4</v>
      </c>
      <c r="C8" s="5"/>
      <c r="D8" s="8" t="s">
        <v>11</v>
      </c>
      <c r="E8" s="56">
        <f>SUM(E5:E7)</f>
        <v>33</v>
      </c>
      <c r="F8" s="56">
        <f t="shared" ref="F8:G8" si="0">SUM(F5:F7)</f>
        <v>25</v>
      </c>
      <c r="G8" s="56">
        <f t="shared" si="0"/>
        <v>29</v>
      </c>
    </row>
    <row r="9" spans="1:10" ht="12.65" customHeight="1" x14ac:dyDescent="0.5">
      <c r="A9" s="6"/>
      <c r="B9" s="16"/>
      <c r="C9" s="5"/>
    </row>
    <row r="10" spans="1:10" ht="12.65" customHeight="1" x14ac:dyDescent="0.5">
      <c r="A10" s="52" t="s">
        <v>12</v>
      </c>
      <c r="B10" s="61">
        <v>4</v>
      </c>
      <c r="C10" s="5"/>
    </row>
    <row r="11" spans="1:10" ht="12.65" customHeight="1" x14ac:dyDescent="0.5">
      <c r="A11" s="8" t="s">
        <v>13</v>
      </c>
      <c r="B11" s="62">
        <f>SUM(B7,B10)</f>
        <v>29</v>
      </c>
    </row>
    <row r="12" spans="1:10" ht="12.65" customHeight="1" x14ac:dyDescent="0.5"/>
    <row r="13" spans="1:10" s="58" customFormat="1" ht="14" x14ac:dyDescent="0.5">
      <c r="A13" s="58" t="s">
        <v>14</v>
      </c>
    </row>
    <row r="14" spans="1:10" ht="12.65" customHeight="1" x14ac:dyDescent="0.5">
      <c r="A14" s="11" t="s">
        <v>15</v>
      </c>
      <c r="B14" s="12">
        <f>SUM(B15:B19)</f>
        <v>1</v>
      </c>
      <c r="D14" s="13" t="s">
        <v>16</v>
      </c>
      <c r="E14" s="16">
        <f>SUM(B15,B21,B27)</f>
        <v>21</v>
      </c>
      <c r="F14" s="15">
        <f>E14/$E$19</f>
        <v>0.72413793103448276</v>
      </c>
      <c r="H14" s="128" t="s">
        <v>17</v>
      </c>
      <c r="I14" s="11" t="s">
        <v>15</v>
      </c>
      <c r="J14" s="12">
        <f>SUM(J15:J19)</f>
        <v>0</v>
      </c>
    </row>
    <row r="15" spans="1:10" ht="12.65" customHeight="1" x14ac:dyDescent="0.5">
      <c r="A15" s="14" t="s">
        <v>16</v>
      </c>
      <c r="B15" s="16">
        <v>0</v>
      </c>
      <c r="D15" s="13" t="s">
        <v>18</v>
      </c>
      <c r="E15" s="16">
        <f t="shared" ref="E15:E18" si="1">SUM(B16,B22,B28)</f>
        <v>5</v>
      </c>
      <c r="F15" s="15">
        <f t="shared" ref="F15:F18" si="2">E15/$E$19</f>
        <v>0.17241379310344829</v>
      </c>
      <c r="H15" s="128"/>
      <c r="I15" s="14" t="s">
        <v>16</v>
      </c>
      <c r="J15" s="16">
        <v>0</v>
      </c>
    </row>
    <row r="16" spans="1:10" ht="12.65" customHeight="1" x14ac:dyDescent="0.5">
      <c r="A16" s="14" t="s">
        <v>18</v>
      </c>
      <c r="B16" s="16">
        <v>0</v>
      </c>
      <c r="D16" s="13" t="s">
        <v>19</v>
      </c>
      <c r="E16" s="16">
        <f t="shared" si="1"/>
        <v>0</v>
      </c>
      <c r="F16" s="15">
        <f t="shared" si="2"/>
        <v>0</v>
      </c>
      <c r="H16" s="128"/>
      <c r="I16" s="14" t="s">
        <v>18</v>
      </c>
      <c r="J16" s="16">
        <v>0</v>
      </c>
    </row>
    <row r="17" spans="1:10" ht="12.65" customHeight="1" x14ac:dyDescent="0.5">
      <c r="A17" s="14" t="s">
        <v>19</v>
      </c>
      <c r="B17" s="16"/>
      <c r="D17" s="13" t="s">
        <v>20</v>
      </c>
      <c r="E17" s="16">
        <f t="shared" si="1"/>
        <v>0</v>
      </c>
      <c r="F17" s="15">
        <f t="shared" si="2"/>
        <v>0</v>
      </c>
      <c r="H17" s="128"/>
      <c r="I17" s="14" t="s">
        <v>19</v>
      </c>
      <c r="J17" s="16">
        <v>0</v>
      </c>
    </row>
    <row r="18" spans="1:10" ht="12.65" customHeight="1" x14ac:dyDescent="0.5">
      <c r="A18" s="14" t="s">
        <v>20</v>
      </c>
      <c r="B18" s="16">
        <v>0</v>
      </c>
      <c r="D18" s="13" t="s">
        <v>21</v>
      </c>
      <c r="E18" s="16">
        <f t="shared" si="1"/>
        <v>3</v>
      </c>
      <c r="F18" s="15">
        <f t="shared" si="2"/>
        <v>0.10344827586206896</v>
      </c>
      <c r="H18" s="128"/>
      <c r="I18" s="14" t="s">
        <v>20</v>
      </c>
      <c r="J18" s="16">
        <v>0</v>
      </c>
    </row>
    <row r="19" spans="1:10" ht="12.65" customHeight="1" x14ac:dyDescent="0.5">
      <c r="A19" s="14" t="s">
        <v>21</v>
      </c>
      <c r="B19" s="16">
        <v>1</v>
      </c>
      <c r="D19" s="8" t="s">
        <v>22</v>
      </c>
      <c r="E19" s="62">
        <f>SUM(E14:E18)</f>
        <v>29</v>
      </c>
      <c r="F19" s="63"/>
      <c r="H19" s="128"/>
      <c r="I19" s="14" t="s">
        <v>21</v>
      </c>
      <c r="J19" s="16">
        <v>0</v>
      </c>
    </row>
    <row r="20" spans="1:10" ht="12.65" customHeight="1" x14ac:dyDescent="0.5">
      <c r="A20" s="11" t="s">
        <v>23</v>
      </c>
      <c r="B20" s="12">
        <f>SUM(B21:B25)</f>
        <v>17</v>
      </c>
      <c r="D20" s="10"/>
      <c r="E20" s="63"/>
      <c r="F20" s="63"/>
      <c r="H20" s="128"/>
      <c r="I20" s="11" t="s">
        <v>23</v>
      </c>
      <c r="J20" s="12">
        <f>SUM(J21:J25)</f>
        <v>0</v>
      </c>
    </row>
    <row r="21" spans="1:10" ht="12.65" customHeight="1" x14ac:dyDescent="0.5">
      <c r="A21" s="14" t="s">
        <v>16</v>
      </c>
      <c r="B21" s="16">
        <v>12</v>
      </c>
      <c r="D21" s="10"/>
      <c r="E21" s="63"/>
      <c r="F21" s="63"/>
      <c r="H21" s="128"/>
      <c r="I21" s="14" t="s">
        <v>16</v>
      </c>
      <c r="J21" s="16">
        <v>0</v>
      </c>
    </row>
    <row r="22" spans="1:10" ht="12.65" customHeight="1" x14ac:dyDescent="0.5">
      <c r="A22" s="14" t="s">
        <v>18</v>
      </c>
      <c r="B22" s="16">
        <v>4</v>
      </c>
      <c r="D22" s="13" t="s">
        <v>15</v>
      </c>
      <c r="E22" s="16">
        <f>B14</f>
        <v>1</v>
      </c>
      <c r="F22" s="15">
        <f>E22/$E$25</f>
        <v>3.4482758620689655E-2</v>
      </c>
      <c r="H22" s="128"/>
      <c r="I22" s="14" t="s">
        <v>18</v>
      </c>
      <c r="J22" s="16">
        <v>0</v>
      </c>
    </row>
    <row r="23" spans="1:10" ht="12.65" customHeight="1" x14ac:dyDescent="0.5">
      <c r="A23" s="14" t="s">
        <v>19</v>
      </c>
      <c r="B23" s="16">
        <v>0</v>
      </c>
      <c r="D23" s="13" t="s">
        <v>23</v>
      </c>
      <c r="E23" s="16">
        <f>B20</f>
        <v>17</v>
      </c>
      <c r="F23" s="15">
        <v>0.5957446808510638</v>
      </c>
      <c r="H23" s="128"/>
      <c r="I23" s="14" t="s">
        <v>19</v>
      </c>
      <c r="J23" s="16">
        <v>0</v>
      </c>
    </row>
    <row r="24" spans="1:10" ht="12.65" customHeight="1" x14ac:dyDescent="0.5">
      <c r="A24" s="14" t="s">
        <v>20</v>
      </c>
      <c r="B24" s="16">
        <v>0</v>
      </c>
      <c r="D24" s="13" t="s">
        <v>24</v>
      </c>
      <c r="E24" s="16">
        <f>B26</f>
        <v>11</v>
      </c>
      <c r="F24" s="15">
        <v>0.38297872340425532</v>
      </c>
      <c r="H24" s="128"/>
      <c r="I24" s="14" t="s">
        <v>20</v>
      </c>
      <c r="J24" s="16">
        <v>0</v>
      </c>
    </row>
    <row r="25" spans="1:10" ht="12.65" customHeight="1" x14ac:dyDescent="0.5">
      <c r="A25" s="14" t="s">
        <v>21</v>
      </c>
      <c r="B25" s="16">
        <v>1</v>
      </c>
      <c r="D25" s="8" t="s">
        <v>22</v>
      </c>
      <c r="E25" s="62">
        <f>SUM(E22:E24)</f>
        <v>29</v>
      </c>
      <c r="F25" s="63"/>
      <c r="H25" s="128"/>
      <c r="I25" s="14" t="s">
        <v>21</v>
      </c>
      <c r="J25" s="16">
        <v>0</v>
      </c>
    </row>
    <row r="26" spans="1:10" ht="12.65" customHeight="1" x14ac:dyDescent="0.5">
      <c r="A26" s="11" t="s">
        <v>24</v>
      </c>
      <c r="B26" s="12">
        <f>SUM(B27:B31)</f>
        <v>11</v>
      </c>
      <c r="F26" s="63"/>
      <c r="H26" s="128"/>
      <c r="I26" s="11" t="s">
        <v>24</v>
      </c>
      <c r="J26" s="12">
        <f>SUM(J27:J31)</f>
        <v>4</v>
      </c>
    </row>
    <row r="27" spans="1:10" ht="12.65" customHeight="1" x14ac:dyDescent="0.5">
      <c r="A27" s="14" t="s">
        <v>16</v>
      </c>
      <c r="B27" s="16">
        <v>9</v>
      </c>
      <c r="D27" s="10"/>
      <c r="E27" s="18"/>
      <c r="H27" s="128"/>
      <c r="I27" s="14" t="s">
        <v>16</v>
      </c>
      <c r="J27" s="16">
        <v>4</v>
      </c>
    </row>
    <row r="28" spans="1:10" ht="12.65" customHeight="1" x14ac:dyDescent="0.5">
      <c r="A28" s="14" t="s">
        <v>18</v>
      </c>
      <c r="B28" s="16">
        <v>1</v>
      </c>
      <c r="H28" s="128"/>
      <c r="I28" s="14" t="s">
        <v>18</v>
      </c>
      <c r="J28" s="16">
        <v>0</v>
      </c>
    </row>
    <row r="29" spans="1:10" ht="12.65" customHeight="1" x14ac:dyDescent="0.5">
      <c r="A29" s="14" t="s">
        <v>19</v>
      </c>
      <c r="B29" s="16">
        <v>0</v>
      </c>
      <c r="H29" s="128"/>
      <c r="I29" s="14" t="s">
        <v>19</v>
      </c>
      <c r="J29" s="16">
        <v>0</v>
      </c>
    </row>
    <row r="30" spans="1:10" ht="12.65" customHeight="1" x14ac:dyDescent="0.5">
      <c r="A30" s="14" t="s">
        <v>20</v>
      </c>
      <c r="B30" s="16">
        <v>0</v>
      </c>
      <c r="H30" s="128"/>
      <c r="I30" s="14" t="s">
        <v>20</v>
      </c>
      <c r="J30" s="16">
        <v>0</v>
      </c>
    </row>
    <row r="31" spans="1:10" ht="12.65" customHeight="1" x14ac:dyDescent="0.5">
      <c r="A31" s="14" t="s">
        <v>21</v>
      </c>
      <c r="B31" s="16">
        <v>1</v>
      </c>
      <c r="H31" s="128"/>
      <c r="I31" s="14" t="s">
        <v>21</v>
      </c>
      <c r="J31" s="16">
        <v>0</v>
      </c>
    </row>
    <row r="32" spans="1:10" ht="12.65" customHeight="1" x14ac:dyDescent="0.5">
      <c r="A32" s="8" t="s">
        <v>11</v>
      </c>
      <c r="B32" s="62">
        <f>SUM(B14,B20,B26)</f>
        <v>29</v>
      </c>
      <c r="I32" s="8" t="s">
        <v>11</v>
      </c>
      <c r="J32" s="62">
        <f>SUM(J26,J20,J14)</f>
        <v>4</v>
      </c>
    </row>
    <row r="34" spans="1:13" ht="14" x14ac:dyDescent="0.3">
      <c r="B34" s="19"/>
      <c r="C34" s="20" t="s">
        <v>25</v>
      </c>
      <c r="D34" s="20" t="s">
        <v>26</v>
      </c>
      <c r="E34" s="20" t="s">
        <v>19</v>
      </c>
      <c r="F34" s="20" t="s">
        <v>20</v>
      </c>
      <c r="G34" s="20" t="s">
        <v>21</v>
      </c>
      <c r="H34" s="62" t="s">
        <v>11</v>
      </c>
    </row>
    <row r="35" spans="1:13" x14ac:dyDescent="0.5">
      <c r="B35" s="21" t="s">
        <v>27</v>
      </c>
      <c r="C35" s="16">
        <v>2</v>
      </c>
      <c r="D35" s="16">
        <v>3</v>
      </c>
      <c r="E35" s="16">
        <v>0</v>
      </c>
      <c r="F35" s="16">
        <v>0</v>
      </c>
      <c r="G35" s="16">
        <v>3</v>
      </c>
      <c r="H35" s="62">
        <f>SUM(C35:G35)</f>
        <v>8</v>
      </c>
    </row>
    <row r="36" spans="1:13" ht="12.65" customHeight="1" x14ac:dyDescent="0.5">
      <c r="B36" s="21" t="s">
        <v>28</v>
      </c>
      <c r="C36" s="16">
        <v>3</v>
      </c>
      <c r="D36" s="16">
        <v>0</v>
      </c>
      <c r="E36" s="16">
        <v>0</v>
      </c>
      <c r="F36" s="16">
        <v>0</v>
      </c>
      <c r="G36" s="16">
        <v>0</v>
      </c>
      <c r="H36" s="62">
        <f t="shared" ref="H36:H37" si="3">SUM(C36:G36)</f>
        <v>3</v>
      </c>
    </row>
    <row r="37" spans="1:13" ht="12.65" customHeight="1" x14ac:dyDescent="0.5">
      <c r="B37" s="21" t="s">
        <v>29</v>
      </c>
      <c r="C37" s="16">
        <v>8</v>
      </c>
      <c r="D37" s="16">
        <v>2</v>
      </c>
      <c r="E37" s="16">
        <v>0</v>
      </c>
      <c r="F37" s="16">
        <v>0</v>
      </c>
      <c r="G37" s="16">
        <v>0</v>
      </c>
      <c r="H37" s="62">
        <f t="shared" si="3"/>
        <v>10</v>
      </c>
    </row>
    <row r="38" spans="1:13" ht="12.65" customHeight="1" x14ac:dyDescent="0.5">
      <c r="B38" s="21" t="s">
        <v>30</v>
      </c>
      <c r="C38" s="16">
        <v>4</v>
      </c>
      <c r="D38" s="16">
        <v>0</v>
      </c>
      <c r="E38" s="16">
        <v>0</v>
      </c>
      <c r="F38" s="16">
        <v>0</v>
      </c>
      <c r="G38" s="16">
        <v>0</v>
      </c>
      <c r="H38" s="62">
        <f>SUM(C38:G38)</f>
        <v>4</v>
      </c>
    </row>
    <row r="39" spans="1:13" ht="12.65" customHeight="1" x14ac:dyDescent="0.5">
      <c r="B39" s="21">
        <v>2023</v>
      </c>
      <c r="C39" s="16">
        <v>4</v>
      </c>
      <c r="D39" s="16">
        <v>0</v>
      </c>
      <c r="E39" s="16">
        <v>0</v>
      </c>
      <c r="F39" s="16">
        <v>0</v>
      </c>
      <c r="G39" s="16">
        <v>0</v>
      </c>
      <c r="H39" s="62">
        <f>SUM(C39:G39)</f>
        <v>4</v>
      </c>
    </row>
    <row r="40" spans="1:13" ht="12.65" customHeight="1" x14ac:dyDescent="0.3">
      <c r="B40" s="56" t="s">
        <v>11</v>
      </c>
      <c r="C40" s="62">
        <f>SUM(C35:C39)</f>
        <v>21</v>
      </c>
      <c r="D40" s="62">
        <f t="shared" ref="D40:G40" si="4">SUM(D35:D39)</f>
        <v>5</v>
      </c>
      <c r="E40" s="62">
        <f t="shared" si="4"/>
        <v>0</v>
      </c>
      <c r="F40" s="62">
        <f t="shared" si="4"/>
        <v>0</v>
      </c>
      <c r="G40" s="62">
        <f t="shared" si="4"/>
        <v>3</v>
      </c>
      <c r="H40" s="19"/>
    </row>
    <row r="41" spans="1:13" ht="12.65" customHeight="1" x14ac:dyDescent="0.5"/>
    <row r="42" spans="1:13" s="80" customFormat="1" ht="15.5" x14ac:dyDescent="0.5">
      <c r="A42" s="80" t="s">
        <v>31</v>
      </c>
    </row>
    <row r="43" spans="1:13" s="58" customFormat="1" ht="14" x14ac:dyDescent="0.5">
      <c r="A43" s="58" t="s">
        <v>32</v>
      </c>
    </row>
    <row r="44" spans="1:13" ht="12.65" customHeight="1" x14ac:dyDescent="0.5">
      <c r="A44" s="13" t="s">
        <v>25</v>
      </c>
      <c r="B44" s="22">
        <v>427749</v>
      </c>
      <c r="C44" s="23"/>
      <c r="I44" s="13" t="s">
        <v>33</v>
      </c>
      <c r="J44" s="22">
        <f>SUM(E54,E61,E68,E75,E82)</f>
        <v>6159.66</v>
      </c>
      <c r="K44" s="24">
        <f>J44/1000</f>
        <v>6.1596599999999997</v>
      </c>
      <c r="L44" s="25">
        <f>J44/$J$50</f>
        <v>1.0239810140781055E-2</v>
      </c>
      <c r="M44" s="23"/>
    </row>
    <row r="45" spans="1:13" ht="12.65" customHeight="1" x14ac:dyDescent="0.5">
      <c r="A45" s="13" t="s">
        <v>26</v>
      </c>
      <c r="B45" s="22">
        <v>110108.8</v>
      </c>
      <c r="C45" s="23"/>
      <c r="I45" s="13" t="s">
        <v>34</v>
      </c>
      <c r="J45" s="22">
        <f>SUM(E55,E62,E69,E76,E83)</f>
        <v>38029.800000000003</v>
      </c>
      <c r="K45" s="24">
        <f t="shared" ref="K45:K49" si="5">J45/1000</f>
        <v>38.029800000000002</v>
      </c>
      <c r="L45" s="25">
        <f t="shared" ref="L45:L49" si="6">J45/$J$50</f>
        <v>6.322068615668322E-2</v>
      </c>
      <c r="M45" s="23"/>
    </row>
    <row r="46" spans="1:13" ht="12.65" customHeight="1" x14ac:dyDescent="0.5">
      <c r="A46" s="13" t="s">
        <v>19</v>
      </c>
      <c r="B46" s="22">
        <v>0</v>
      </c>
      <c r="C46" s="23"/>
      <c r="I46" s="13" t="s">
        <v>36</v>
      </c>
      <c r="J46" s="22">
        <f t="shared" ref="J46:J49" si="7">SUM(E56,E63,E70,E77,E84)</f>
        <v>201182</v>
      </c>
      <c r="K46" s="24">
        <f t="shared" si="5"/>
        <v>201.18199999999999</v>
      </c>
      <c r="L46" s="25">
        <f t="shared" si="6"/>
        <v>0.3344446745019391</v>
      </c>
      <c r="M46" s="23"/>
    </row>
    <row r="47" spans="1:13" ht="12.65" customHeight="1" x14ac:dyDescent="0.5">
      <c r="A47" s="13" t="s">
        <v>37</v>
      </c>
      <c r="B47" s="22">
        <v>0</v>
      </c>
      <c r="C47" s="23"/>
      <c r="I47" s="13" t="s">
        <v>38</v>
      </c>
      <c r="J47" s="22">
        <f t="shared" si="7"/>
        <v>262717</v>
      </c>
      <c r="K47" s="24">
        <f t="shared" si="5"/>
        <v>262.71699999999998</v>
      </c>
      <c r="L47" s="25">
        <f t="shared" si="6"/>
        <v>0.43674037215618661</v>
      </c>
      <c r="M47" s="23"/>
    </row>
    <row r="48" spans="1:13" ht="12.65" customHeight="1" x14ac:dyDescent="0.5">
      <c r="A48" s="13" t="s">
        <v>39</v>
      </c>
      <c r="B48" s="22">
        <v>63682.65</v>
      </c>
      <c r="C48" s="23"/>
      <c r="I48" s="13" t="s">
        <v>40</v>
      </c>
      <c r="J48" s="22">
        <f t="shared" si="7"/>
        <v>26506.34</v>
      </c>
      <c r="K48" s="24">
        <f t="shared" si="5"/>
        <v>26.506340000000002</v>
      </c>
      <c r="L48" s="25">
        <f t="shared" si="6"/>
        <v>4.4064102422372423E-2</v>
      </c>
      <c r="M48" s="23"/>
    </row>
    <row r="49" spans="1:13" ht="12.65" customHeight="1" x14ac:dyDescent="0.5">
      <c r="A49" s="9" t="s">
        <v>22</v>
      </c>
      <c r="B49" s="70">
        <f>SUM(B44:B48)</f>
        <v>601540.45000000007</v>
      </c>
      <c r="I49" s="13" t="s">
        <v>41</v>
      </c>
      <c r="J49" s="22">
        <f t="shared" si="7"/>
        <v>66945.649999999994</v>
      </c>
      <c r="K49" s="24">
        <f t="shared" si="5"/>
        <v>66.945650000000001</v>
      </c>
      <c r="L49" s="25">
        <f t="shared" si="6"/>
        <v>0.11129035462203744</v>
      </c>
      <c r="M49" s="23" t="s">
        <v>35</v>
      </c>
    </row>
    <row r="50" spans="1:13" ht="12.65" customHeight="1" x14ac:dyDescent="0.5">
      <c r="A50" s="10"/>
      <c r="B50" s="27"/>
      <c r="I50" s="65" t="s">
        <v>22</v>
      </c>
      <c r="J50" s="64">
        <f>SUM(J44:J49)</f>
        <v>601540.45000000007</v>
      </c>
      <c r="K50" s="67">
        <f t="shared" ref="K50:L50" si="8">SUM(K44:K49)</f>
        <v>601.54044999999996</v>
      </c>
      <c r="L50" s="66">
        <f t="shared" si="8"/>
        <v>0.99999999999999978</v>
      </c>
    </row>
    <row r="51" spans="1:13" ht="12.65" customHeight="1" x14ac:dyDescent="0.5"/>
    <row r="52" spans="1:13" ht="12.65" customHeight="1" x14ac:dyDescent="0.5">
      <c r="B52" s="28">
        <v>2020</v>
      </c>
      <c r="C52" s="28">
        <v>2021</v>
      </c>
      <c r="D52" s="28">
        <v>2022</v>
      </c>
      <c r="E52" s="28">
        <v>2023</v>
      </c>
      <c r="F52" s="75" t="s">
        <v>75</v>
      </c>
    </row>
    <row r="53" spans="1:13" ht="12.65" customHeight="1" x14ac:dyDescent="0.5">
      <c r="A53" s="72" t="s">
        <v>25</v>
      </c>
      <c r="B53" s="73">
        <f>SUM(B54:B59)</f>
        <v>236575</v>
      </c>
      <c r="C53" s="73">
        <f t="shared" ref="C53:E53" si="9">SUM(C54:C59)</f>
        <v>311988</v>
      </c>
      <c r="D53" s="73">
        <f t="shared" si="9"/>
        <v>327686</v>
      </c>
      <c r="E53" s="73">
        <f t="shared" si="9"/>
        <v>427749</v>
      </c>
      <c r="F53" s="74">
        <f>E53/$E$88</f>
        <v>0.71108933738371216</v>
      </c>
    </row>
    <row r="54" spans="1:13" ht="12.65" customHeight="1" x14ac:dyDescent="0.5">
      <c r="A54" s="14" t="s">
        <v>33</v>
      </c>
      <c r="B54" s="32">
        <v>5518</v>
      </c>
      <c r="C54" s="32">
        <v>3097</v>
      </c>
      <c r="D54" s="32">
        <v>2248</v>
      </c>
      <c r="E54" s="22">
        <v>2036</v>
      </c>
      <c r="F54" s="76">
        <f>IFERROR(E54/$E$53,0)</f>
        <v>4.7598007242565148E-3</v>
      </c>
      <c r="I54" s="68" t="s">
        <v>42</v>
      </c>
      <c r="J54" s="69" t="str">
        <f>IFERROR((J62-I62)/I62,"-")</f>
        <v>-</v>
      </c>
      <c r="K54" s="69">
        <f t="shared" ref="K54:M54" si="10">IFERROR((K62-J62)/J62,"-")</f>
        <v>0.18119084709768946</v>
      </c>
      <c r="L54" s="69">
        <f t="shared" si="10"/>
        <v>-9.4722398511022737E-2</v>
      </c>
      <c r="M54" s="69">
        <f t="shared" si="10"/>
        <v>0.2896222936367906</v>
      </c>
    </row>
    <row r="55" spans="1:13" ht="12.65" customHeight="1" x14ac:dyDescent="0.5">
      <c r="A55" s="14" t="s">
        <v>34</v>
      </c>
      <c r="B55" s="32">
        <v>1173</v>
      </c>
      <c r="C55" s="32">
        <v>1758</v>
      </c>
      <c r="D55" s="32">
        <v>1748</v>
      </c>
      <c r="E55" s="22">
        <v>2892</v>
      </c>
      <c r="F55" s="76">
        <f t="shared" ref="F55:F59" si="11">IFERROR(E55/$E$53,0)</f>
        <v>6.7609743097003152E-3</v>
      </c>
      <c r="J55" s="28">
        <v>2020</v>
      </c>
      <c r="K55" s="28">
        <v>2021</v>
      </c>
      <c r="L55" s="28">
        <v>2022</v>
      </c>
      <c r="M55" s="28">
        <v>2023</v>
      </c>
    </row>
    <row r="56" spans="1:13" ht="12.65" customHeight="1" x14ac:dyDescent="0.5">
      <c r="A56" s="14" t="s">
        <v>36</v>
      </c>
      <c r="B56" s="32">
        <v>79432</v>
      </c>
      <c r="C56" s="32">
        <v>99659</v>
      </c>
      <c r="D56" s="32">
        <v>116821</v>
      </c>
      <c r="E56" s="22">
        <v>165643</v>
      </c>
      <c r="F56" s="76">
        <f t="shared" si="11"/>
        <v>0.38724345352063944</v>
      </c>
      <c r="I56" s="14" t="s">
        <v>33</v>
      </c>
      <c r="J56" s="33">
        <f>SUM(B54,B61,B68,B75,B82)</f>
        <v>8878</v>
      </c>
      <c r="K56" s="33">
        <f t="shared" ref="K56:M61" si="12">SUM(C54,C61,C68,C75,C82)</f>
        <v>6305</v>
      </c>
      <c r="L56" s="33">
        <f t="shared" si="12"/>
        <v>2367</v>
      </c>
      <c r="M56" s="33">
        <f t="shared" si="12"/>
        <v>6159.66</v>
      </c>
    </row>
    <row r="57" spans="1:13" ht="12.65" customHeight="1" x14ac:dyDescent="0.5">
      <c r="A57" s="14" t="s">
        <v>38</v>
      </c>
      <c r="B57" s="32">
        <v>143482</v>
      </c>
      <c r="C57" s="32">
        <v>192648</v>
      </c>
      <c r="D57" s="32">
        <v>185445</v>
      </c>
      <c r="E57" s="22">
        <v>234675</v>
      </c>
      <c r="F57" s="76">
        <f t="shared" si="11"/>
        <v>0.54862781678040162</v>
      </c>
      <c r="I57" s="14" t="s">
        <v>34</v>
      </c>
      <c r="J57" s="33">
        <f t="shared" ref="J57:J61" si="13">SUM(B55,B62,B69,B76,B83)</f>
        <v>73901.440000000002</v>
      </c>
      <c r="K57" s="33">
        <f t="shared" si="12"/>
        <v>65053</v>
      </c>
      <c r="L57" s="33">
        <f t="shared" si="12"/>
        <v>47297</v>
      </c>
      <c r="M57" s="33">
        <f t="shared" si="12"/>
        <v>38029.800000000003</v>
      </c>
    </row>
    <row r="58" spans="1:13" ht="12.65" customHeight="1" x14ac:dyDescent="0.5">
      <c r="A58" s="14" t="s">
        <v>40</v>
      </c>
      <c r="B58" s="32">
        <v>6970</v>
      </c>
      <c r="C58" s="32">
        <v>14826</v>
      </c>
      <c r="D58" s="32">
        <v>21424</v>
      </c>
      <c r="E58" s="22">
        <v>22503</v>
      </c>
      <c r="F58" s="76">
        <f t="shared" si="11"/>
        <v>5.2607954665002142E-2</v>
      </c>
      <c r="I58" s="14" t="s">
        <v>36</v>
      </c>
      <c r="J58" s="33">
        <f t="shared" si="13"/>
        <v>94995</v>
      </c>
      <c r="K58" s="33">
        <f t="shared" si="12"/>
        <v>128880</v>
      </c>
      <c r="L58" s="33">
        <f t="shared" si="12"/>
        <v>143607</v>
      </c>
      <c r="M58" s="33">
        <f t="shared" si="12"/>
        <v>201182</v>
      </c>
    </row>
    <row r="59" spans="1:13" ht="12.65" customHeight="1" x14ac:dyDescent="0.5">
      <c r="A59" s="14" t="s">
        <v>41</v>
      </c>
      <c r="B59" s="32">
        <v>0</v>
      </c>
      <c r="C59" s="32">
        <v>0</v>
      </c>
      <c r="D59" s="32">
        <v>0</v>
      </c>
      <c r="E59" s="22">
        <v>0</v>
      </c>
      <c r="F59" s="76">
        <f t="shared" si="11"/>
        <v>0</v>
      </c>
      <c r="I59" s="14" t="s">
        <v>38</v>
      </c>
      <c r="J59" s="33">
        <f t="shared" si="13"/>
        <v>168376</v>
      </c>
      <c r="K59" s="33">
        <f t="shared" si="12"/>
        <v>222123</v>
      </c>
      <c r="L59" s="33">
        <f t="shared" si="12"/>
        <v>217356</v>
      </c>
      <c r="M59" s="33">
        <f t="shared" si="12"/>
        <v>262717</v>
      </c>
    </row>
    <row r="60" spans="1:13" ht="12.65" customHeight="1" x14ac:dyDescent="0.5">
      <c r="A60" s="72" t="s">
        <v>26</v>
      </c>
      <c r="B60" s="73">
        <f>SUM(B61:B66)</f>
        <v>140357.85999999999</v>
      </c>
      <c r="C60" s="73">
        <f t="shared" ref="C60:E60" si="14">SUM(C61:C66)</f>
        <v>137731</v>
      </c>
      <c r="D60" s="73">
        <f t="shared" si="14"/>
        <v>117066</v>
      </c>
      <c r="E60" s="73">
        <f t="shared" si="14"/>
        <v>110108.8</v>
      </c>
      <c r="F60" s="74">
        <f>E60/$E$88</f>
        <v>0.1830447146156173</v>
      </c>
      <c r="I60" s="14" t="s">
        <v>40</v>
      </c>
      <c r="J60" s="33">
        <f t="shared" si="13"/>
        <v>28011.42</v>
      </c>
      <c r="K60" s="33">
        <f t="shared" si="12"/>
        <v>27153</v>
      </c>
      <c r="L60" s="33">
        <f t="shared" si="12"/>
        <v>30862</v>
      </c>
      <c r="M60" s="33">
        <f t="shared" si="12"/>
        <v>26506.34</v>
      </c>
    </row>
    <row r="61" spans="1:13" ht="12.65" customHeight="1" x14ac:dyDescent="0.5">
      <c r="A61" s="14" t="s">
        <v>33</v>
      </c>
      <c r="B61" s="32">
        <v>3360</v>
      </c>
      <c r="C61" s="32">
        <v>3208</v>
      </c>
      <c r="D61" s="32">
        <v>119</v>
      </c>
      <c r="E61" s="22">
        <v>4123.66</v>
      </c>
      <c r="F61" s="76">
        <f>IFERROR(E61/$E$60,0)</f>
        <v>3.7450775959777964E-2</v>
      </c>
      <c r="I61" s="14" t="s">
        <v>41</v>
      </c>
      <c r="J61" s="33">
        <f t="shared" si="13"/>
        <v>62053</v>
      </c>
      <c r="K61" s="33">
        <f t="shared" si="12"/>
        <v>65739</v>
      </c>
      <c r="L61" s="33">
        <f t="shared" si="12"/>
        <v>24958</v>
      </c>
      <c r="M61" s="33">
        <f t="shared" si="12"/>
        <v>66945.649999999994</v>
      </c>
    </row>
    <row r="62" spans="1:13" ht="12.65" customHeight="1" x14ac:dyDescent="0.5">
      <c r="A62" s="14" t="s">
        <v>34</v>
      </c>
      <c r="B62" s="32">
        <v>72728.44</v>
      </c>
      <c r="C62" s="32">
        <v>63295</v>
      </c>
      <c r="D62" s="32">
        <v>45549</v>
      </c>
      <c r="E62" s="22">
        <v>35137.800000000003</v>
      </c>
      <c r="F62" s="76">
        <f t="shared" ref="F62:F66" si="15">IFERROR(E62/$E$60,0)</f>
        <v>0.31911890784387809</v>
      </c>
      <c r="J62" s="64">
        <f>SUM(J56:J61)</f>
        <v>436214.86</v>
      </c>
      <c r="K62" s="64">
        <f t="shared" ref="K62:M62" si="16">SUM(K56:K61)</f>
        <v>515253</v>
      </c>
      <c r="L62" s="64">
        <f t="shared" si="16"/>
        <v>466447</v>
      </c>
      <c r="M62" s="64">
        <f t="shared" si="16"/>
        <v>601540.45000000007</v>
      </c>
    </row>
    <row r="63" spans="1:13" ht="12.65" customHeight="1" x14ac:dyDescent="0.5">
      <c r="A63" s="14" t="s">
        <v>36</v>
      </c>
      <c r="B63" s="32">
        <v>15563</v>
      </c>
      <c r="C63" s="32">
        <v>29221</v>
      </c>
      <c r="D63" s="32">
        <v>26786</v>
      </c>
      <c r="E63" s="22">
        <v>35539</v>
      </c>
      <c r="F63" s="76">
        <f t="shared" si="15"/>
        <v>0.32276257665145747</v>
      </c>
      <c r="J63" s="35"/>
      <c r="K63" s="35"/>
      <c r="L63" s="35"/>
      <c r="M63" s="35"/>
    </row>
    <row r="64" spans="1:13" ht="12.65" customHeight="1" x14ac:dyDescent="0.5">
      <c r="A64" s="14" t="s">
        <v>38</v>
      </c>
      <c r="B64" s="32">
        <v>24894</v>
      </c>
      <c r="C64" s="32">
        <v>29475</v>
      </c>
      <c r="D64" s="32">
        <v>31911</v>
      </c>
      <c r="E64" s="22">
        <v>28042</v>
      </c>
      <c r="F64" s="76">
        <f t="shared" si="15"/>
        <v>0.25467537562846931</v>
      </c>
    </row>
    <row r="65" spans="1:13" ht="12.65" customHeight="1" x14ac:dyDescent="0.5">
      <c r="A65" s="14" t="s">
        <v>40</v>
      </c>
      <c r="B65" s="32">
        <v>21041.42</v>
      </c>
      <c r="C65" s="32">
        <v>12327</v>
      </c>
      <c r="D65" s="32">
        <v>9438</v>
      </c>
      <c r="E65" s="22">
        <v>4003.34</v>
      </c>
      <c r="F65" s="76">
        <f t="shared" si="15"/>
        <v>3.6358038594553749E-2</v>
      </c>
    </row>
    <row r="66" spans="1:13" ht="12.65" customHeight="1" x14ac:dyDescent="0.5">
      <c r="A66" s="14" t="s">
        <v>41</v>
      </c>
      <c r="B66" s="32">
        <v>2771</v>
      </c>
      <c r="C66" s="32">
        <v>205</v>
      </c>
      <c r="D66" s="32">
        <v>3263</v>
      </c>
      <c r="E66" s="22">
        <v>3263</v>
      </c>
      <c r="F66" s="76">
        <f t="shared" si="15"/>
        <v>2.9634325321863466E-2</v>
      </c>
    </row>
    <row r="67" spans="1:13" ht="12.65" customHeight="1" x14ac:dyDescent="0.5">
      <c r="A67" s="72" t="s">
        <v>19</v>
      </c>
      <c r="B67" s="73">
        <f>SUM(B68:B73)</f>
        <v>0</v>
      </c>
      <c r="C67" s="73">
        <f t="shared" ref="C67:E67" si="17">SUM(C68:C73)</f>
        <v>0</v>
      </c>
      <c r="D67" s="73">
        <f t="shared" si="17"/>
        <v>0</v>
      </c>
      <c r="E67" s="73">
        <f t="shared" si="17"/>
        <v>0</v>
      </c>
      <c r="F67" s="74">
        <f>E67/$E$88</f>
        <v>0</v>
      </c>
    </row>
    <row r="68" spans="1:13" ht="12.65" customHeight="1" x14ac:dyDescent="0.5">
      <c r="A68" s="14" t="s">
        <v>33</v>
      </c>
      <c r="B68" s="32">
        <v>0</v>
      </c>
      <c r="C68" s="32">
        <v>0</v>
      </c>
      <c r="D68" s="32">
        <v>0</v>
      </c>
      <c r="E68" s="22">
        <v>0</v>
      </c>
      <c r="F68" s="76">
        <f>IFERROR(E68/$E$67,0)</f>
        <v>0</v>
      </c>
      <c r="J68" s="129" t="s">
        <v>44</v>
      </c>
      <c r="K68" s="129"/>
      <c r="L68" s="129"/>
      <c r="M68" s="129"/>
    </row>
    <row r="69" spans="1:13" ht="12.65" customHeight="1" x14ac:dyDescent="0.5">
      <c r="A69" s="14" t="s">
        <v>34</v>
      </c>
      <c r="B69" s="32">
        <v>0</v>
      </c>
      <c r="C69" s="32">
        <v>0</v>
      </c>
      <c r="D69" s="32">
        <v>0</v>
      </c>
      <c r="E69" s="22">
        <v>0</v>
      </c>
      <c r="F69" s="76">
        <f t="shared" ref="F69:F73" si="18">IFERROR(E69/$E$67,0)</f>
        <v>0</v>
      </c>
      <c r="J69" s="28">
        <v>2020</v>
      </c>
      <c r="K69" s="28">
        <v>2021</v>
      </c>
      <c r="L69" s="28">
        <v>2022</v>
      </c>
      <c r="M69" s="28">
        <v>2023</v>
      </c>
    </row>
    <row r="70" spans="1:13" ht="12.65" customHeight="1" x14ac:dyDescent="0.5">
      <c r="A70" s="14" t="s">
        <v>36</v>
      </c>
      <c r="B70" s="32">
        <v>0</v>
      </c>
      <c r="C70" s="32">
        <v>0</v>
      </c>
      <c r="D70" s="32">
        <v>0</v>
      </c>
      <c r="E70" s="22">
        <v>0</v>
      </c>
      <c r="F70" s="76">
        <f t="shared" si="18"/>
        <v>0</v>
      </c>
      <c r="I70" s="14" t="s">
        <v>33</v>
      </c>
      <c r="J70" s="33"/>
      <c r="K70" s="71">
        <f>IFERROR((K56-J56)/J56,"-")</f>
        <v>-0.28981752646992565</v>
      </c>
      <c r="L70" s="71">
        <f t="shared" ref="L70:M70" si="19">IFERROR((L56-K56)/K56,"-")</f>
        <v>-0.62458366375892149</v>
      </c>
      <c r="M70" s="71">
        <f t="shared" si="19"/>
        <v>1.6023067173637515</v>
      </c>
    </row>
    <row r="71" spans="1:13" ht="12.65" customHeight="1" x14ac:dyDescent="0.5">
      <c r="A71" s="14" t="s">
        <v>38</v>
      </c>
      <c r="B71" s="32">
        <v>0</v>
      </c>
      <c r="C71" s="32">
        <v>0</v>
      </c>
      <c r="D71" s="32">
        <v>0</v>
      </c>
      <c r="E71" s="22">
        <v>0</v>
      </c>
      <c r="F71" s="76">
        <f t="shared" si="18"/>
        <v>0</v>
      </c>
      <c r="I71" s="14" t="s">
        <v>34</v>
      </c>
      <c r="J71" s="33"/>
      <c r="K71" s="71">
        <f t="shared" ref="K71:M75" si="20">IFERROR((K57-J57)/J57,"-")</f>
        <v>-0.11973298490530093</v>
      </c>
      <c r="L71" s="71">
        <f t="shared" si="20"/>
        <v>-0.27294667425022673</v>
      </c>
      <c r="M71" s="71">
        <f t="shared" si="20"/>
        <v>-0.1959363173139945</v>
      </c>
    </row>
    <row r="72" spans="1:13" ht="12.65" customHeight="1" x14ac:dyDescent="0.5">
      <c r="A72" s="14" t="s">
        <v>40</v>
      </c>
      <c r="B72" s="32">
        <v>0</v>
      </c>
      <c r="C72" s="32">
        <v>0</v>
      </c>
      <c r="D72" s="32">
        <v>0</v>
      </c>
      <c r="E72" s="22">
        <v>0</v>
      </c>
      <c r="F72" s="76">
        <f t="shared" si="18"/>
        <v>0</v>
      </c>
      <c r="I72" s="14" t="s">
        <v>36</v>
      </c>
      <c r="J72" s="33"/>
      <c r="K72" s="71">
        <f t="shared" si="20"/>
        <v>0.35670298436759829</v>
      </c>
      <c r="L72" s="71">
        <f t="shared" si="20"/>
        <v>0.11426908752327747</v>
      </c>
      <c r="M72" s="71">
        <f t="shared" si="20"/>
        <v>0.40092056793888875</v>
      </c>
    </row>
    <row r="73" spans="1:13" ht="12.65" customHeight="1" x14ac:dyDescent="0.5">
      <c r="A73" s="14" t="s">
        <v>41</v>
      </c>
      <c r="B73" s="32">
        <v>0</v>
      </c>
      <c r="C73" s="32">
        <v>0</v>
      </c>
      <c r="D73" s="32">
        <v>0</v>
      </c>
      <c r="E73" s="22">
        <v>0</v>
      </c>
      <c r="F73" s="76">
        <f t="shared" si="18"/>
        <v>0</v>
      </c>
      <c r="I73" s="14" t="s">
        <v>38</v>
      </c>
      <c r="J73" s="33"/>
      <c r="K73" s="71">
        <f t="shared" si="20"/>
        <v>0.31920820069368555</v>
      </c>
      <c r="L73" s="71">
        <f t="shared" si="20"/>
        <v>-2.146108237327967E-2</v>
      </c>
      <c r="M73" s="71">
        <f t="shared" si="20"/>
        <v>0.20869449198549844</v>
      </c>
    </row>
    <row r="74" spans="1:13" ht="12.65" customHeight="1" x14ac:dyDescent="0.5">
      <c r="A74" s="72" t="s">
        <v>37</v>
      </c>
      <c r="B74" s="73">
        <f>SUM(B75:B80)</f>
        <v>0</v>
      </c>
      <c r="C74" s="73">
        <f t="shared" ref="C74:E74" si="21">SUM(C75:C80)</f>
        <v>0</v>
      </c>
      <c r="D74" s="73">
        <f t="shared" si="21"/>
        <v>0</v>
      </c>
      <c r="E74" s="73">
        <f t="shared" si="21"/>
        <v>0</v>
      </c>
      <c r="F74" s="74">
        <f>E74/$E$88</f>
        <v>0</v>
      </c>
      <c r="I74" s="14" t="s">
        <v>40</v>
      </c>
      <c r="J74" s="33"/>
      <c r="K74" s="71">
        <f t="shared" si="20"/>
        <v>-3.0645358214613835E-2</v>
      </c>
      <c r="L74" s="71">
        <f t="shared" si="20"/>
        <v>0.13659632453135934</v>
      </c>
      <c r="M74" s="71">
        <f t="shared" si="20"/>
        <v>-0.14113343270040826</v>
      </c>
    </row>
    <row r="75" spans="1:13" ht="12.65" customHeight="1" x14ac:dyDescent="0.5">
      <c r="A75" s="14" t="s">
        <v>33</v>
      </c>
      <c r="B75" s="32">
        <v>0</v>
      </c>
      <c r="C75" s="32">
        <v>0</v>
      </c>
      <c r="D75" s="32">
        <v>0</v>
      </c>
      <c r="E75" s="22">
        <v>0</v>
      </c>
      <c r="F75" s="76">
        <f>IFERROR(E75/$E$74,0)</f>
        <v>0</v>
      </c>
      <c r="I75" s="14" t="s">
        <v>41</v>
      </c>
      <c r="J75" s="33"/>
      <c r="K75" s="71">
        <f>IFERROR((K61-J61)/J61,"-")</f>
        <v>5.9400834770277022E-2</v>
      </c>
      <c r="L75" s="71">
        <f t="shared" si="20"/>
        <v>-0.62034713031838029</v>
      </c>
      <c r="M75" s="71">
        <f t="shared" si="20"/>
        <v>1.682332318294735</v>
      </c>
    </row>
    <row r="76" spans="1:13" ht="12.65" customHeight="1" x14ac:dyDescent="0.5">
      <c r="A76" s="14" t="s">
        <v>34</v>
      </c>
      <c r="B76" s="32">
        <v>0</v>
      </c>
      <c r="C76" s="32">
        <v>0</v>
      </c>
      <c r="D76" s="32">
        <v>0</v>
      </c>
      <c r="E76" s="22">
        <v>0</v>
      </c>
      <c r="F76" s="76">
        <f t="shared" ref="F76:F80" si="22">IFERROR(E76/$E$74,0)</f>
        <v>0</v>
      </c>
      <c r="J76" s="34"/>
      <c r="K76" s="36"/>
      <c r="L76" s="36"/>
      <c r="M76" s="36"/>
    </row>
    <row r="77" spans="1:13" ht="12.65" customHeight="1" x14ac:dyDescent="0.5">
      <c r="A77" s="14" t="s">
        <v>36</v>
      </c>
      <c r="B77" s="32">
        <v>0</v>
      </c>
      <c r="C77" s="32">
        <v>0</v>
      </c>
      <c r="D77" s="32">
        <v>0</v>
      </c>
      <c r="E77" s="22">
        <v>0</v>
      </c>
      <c r="F77" s="76">
        <f t="shared" si="22"/>
        <v>0</v>
      </c>
      <c r="J77" s="35"/>
      <c r="K77" s="35"/>
      <c r="L77" s="35"/>
      <c r="M77" s="35"/>
    </row>
    <row r="78" spans="1:13" ht="12.65" customHeight="1" x14ac:dyDescent="0.5">
      <c r="A78" s="14" t="s">
        <v>38</v>
      </c>
      <c r="B78" s="32">
        <v>0</v>
      </c>
      <c r="C78" s="32">
        <v>0</v>
      </c>
      <c r="D78" s="32">
        <v>0</v>
      </c>
      <c r="E78" s="22">
        <v>0</v>
      </c>
      <c r="F78" s="76">
        <f t="shared" si="22"/>
        <v>0</v>
      </c>
    </row>
    <row r="79" spans="1:13" ht="12.65" customHeight="1" x14ac:dyDescent="0.5">
      <c r="A79" s="14" t="s">
        <v>40</v>
      </c>
      <c r="B79" s="32">
        <v>0</v>
      </c>
      <c r="C79" s="32">
        <v>0</v>
      </c>
      <c r="D79" s="32">
        <v>0</v>
      </c>
      <c r="E79" s="22">
        <v>0</v>
      </c>
      <c r="F79" s="76">
        <f t="shared" si="22"/>
        <v>0</v>
      </c>
    </row>
    <row r="80" spans="1:13" ht="12.65" customHeight="1" x14ac:dyDescent="0.5">
      <c r="A80" s="14" t="s">
        <v>41</v>
      </c>
      <c r="B80" s="32">
        <v>0</v>
      </c>
      <c r="C80" s="32">
        <v>0</v>
      </c>
      <c r="D80" s="32">
        <v>0</v>
      </c>
      <c r="E80" s="22">
        <v>0</v>
      </c>
      <c r="F80" s="76">
        <f t="shared" si="22"/>
        <v>0</v>
      </c>
    </row>
    <row r="81" spans="1:12" ht="12.65" customHeight="1" x14ac:dyDescent="0.5">
      <c r="A81" s="72" t="s">
        <v>39</v>
      </c>
      <c r="B81" s="73">
        <f>SUM(B82:B87)</f>
        <v>59282</v>
      </c>
      <c r="C81" s="73">
        <f t="shared" ref="C81:E81" si="23">SUM(C82:C87)</f>
        <v>65534</v>
      </c>
      <c r="D81" s="73">
        <f t="shared" si="23"/>
        <v>21695</v>
      </c>
      <c r="E81" s="73">
        <f t="shared" si="23"/>
        <v>63682.65</v>
      </c>
      <c r="F81" s="74">
        <f>E81/$E$88</f>
        <v>0.10586594800067062</v>
      </c>
    </row>
    <row r="82" spans="1:12" ht="12.65" customHeight="1" x14ac:dyDescent="0.5">
      <c r="A82" s="14" t="s">
        <v>33</v>
      </c>
      <c r="B82" s="32">
        <v>0</v>
      </c>
      <c r="C82" s="32">
        <v>0</v>
      </c>
      <c r="D82" s="32">
        <v>0</v>
      </c>
      <c r="E82" s="22">
        <v>0</v>
      </c>
      <c r="F82" s="76">
        <f>IFERROR(E82/$E$81,0)</f>
        <v>0</v>
      </c>
    </row>
    <row r="83" spans="1:12" ht="12.65" customHeight="1" x14ac:dyDescent="0.5">
      <c r="A83" s="14" t="s">
        <v>34</v>
      </c>
      <c r="B83" s="32">
        <v>0</v>
      </c>
      <c r="C83" s="32">
        <v>0</v>
      </c>
      <c r="D83" s="32">
        <v>0</v>
      </c>
      <c r="E83" s="22">
        <v>0</v>
      </c>
      <c r="F83" s="76">
        <f t="shared" ref="F83:F87" si="24">IFERROR(E83/$E$81,0)</f>
        <v>0</v>
      </c>
    </row>
    <row r="84" spans="1:12" ht="12.65" customHeight="1" x14ac:dyDescent="0.5">
      <c r="A84" s="14" t="s">
        <v>36</v>
      </c>
      <c r="B84" s="32">
        <v>0</v>
      </c>
      <c r="C84" s="32">
        <v>0</v>
      </c>
      <c r="D84" s="32">
        <v>0</v>
      </c>
      <c r="E84" s="22">
        <v>0</v>
      </c>
      <c r="F84" s="76">
        <f t="shared" si="24"/>
        <v>0</v>
      </c>
    </row>
    <row r="85" spans="1:12" ht="12.65" customHeight="1" x14ac:dyDescent="0.5">
      <c r="A85" s="14" t="s">
        <v>38</v>
      </c>
      <c r="B85" s="32">
        <v>0</v>
      </c>
      <c r="C85" s="32">
        <v>0</v>
      </c>
      <c r="D85" s="32">
        <v>0</v>
      </c>
      <c r="E85" s="22">
        <v>0</v>
      </c>
      <c r="F85" s="76">
        <f t="shared" si="24"/>
        <v>0</v>
      </c>
    </row>
    <row r="86" spans="1:12" ht="12.65" customHeight="1" x14ac:dyDescent="0.5">
      <c r="A86" s="14" t="s">
        <v>40</v>
      </c>
      <c r="B86" s="32">
        <v>0</v>
      </c>
      <c r="C86" s="32">
        <v>0</v>
      </c>
      <c r="D86" s="32">
        <v>0</v>
      </c>
      <c r="E86" s="22">
        <v>0</v>
      </c>
      <c r="F86" s="76">
        <f t="shared" si="24"/>
        <v>0</v>
      </c>
    </row>
    <row r="87" spans="1:12" ht="12.65" customHeight="1" x14ac:dyDescent="0.5">
      <c r="A87" s="14" t="s">
        <v>41</v>
      </c>
      <c r="B87" s="32">
        <v>59282</v>
      </c>
      <c r="C87" s="32">
        <v>65534</v>
      </c>
      <c r="D87" s="32">
        <v>21695</v>
      </c>
      <c r="E87" s="22">
        <v>63682.65</v>
      </c>
      <c r="F87" s="76">
        <f t="shared" si="24"/>
        <v>1</v>
      </c>
    </row>
    <row r="88" spans="1:12" ht="12.65" customHeight="1" x14ac:dyDescent="0.5">
      <c r="A88" s="8" t="s">
        <v>22</v>
      </c>
      <c r="B88" s="64">
        <f>SUM(B81,B74,B67,B60,B53)</f>
        <v>436214.86</v>
      </c>
      <c r="C88" s="64">
        <f t="shared" ref="C88:E88" si="25">SUM(C81,C74,C67,C60,C53)</f>
        <v>515253</v>
      </c>
      <c r="D88" s="64">
        <f t="shared" si="25"/>
        <v>466447</v>
      </c>
      <c r="E88" s="64">
        <f t="shared" si="25"/>
        <v>601540.44999999995</v>
      </c>
      <c r="F88" s="62"/>
    </row>
    <row r="89" spans="1:12" ht="12.65" customHeight="1" x14ac:dyDescent="0.5">
      <c r="B89" s="27"/>
      <c r="E89" s="37"/>
      <c r="F89" s="37"/>
      <c r="G89" s="37"/>
      <c r="H89" s="37"/>
      <c r="I89" s="37"/>
      <c r="J89" s="37"/>
      <c r="L89" s="27"/>
    </row>
    <row r="90" spans="1:12" ht="12.65" customHeight="1" x14ac:dyDescent="0.5">
      <c r="B90" s="27"/>
      <c r="E90" s="37"/>
      <c r="F90" s="37"/>
      <c r="G90" s="37"/>
      <c r="H90" s="37"/>
      <c r="I90" s="37"/>
      <c r="J90" s="37"/>
      <c r="L90" s="27"/>
    </row>
    <row r="91" spans="1:12" s="38" customFormat="1" ht="12.65" customHeight="1" x14ac:dyDescent="0.5">
      <c r="A91" s="38" t="s">
        <v>76</v>
      </c>
      <c r="B91" s="77"/>
      <c r="E91" s="39"/>
      <c r="F91" s="39"/>
      <c r="G91" s="39"/>
      <c r="H91" s="39"/>
      <c r="I91" s="39"/>
      <c r="J91" s="39"/>
      <c r="L91" s="77"/>
    </row>
    <row r="92" spans="1:12" ht="12.65" customHeight="1" x14ac:dyDescent="0.5">
      <c r="B92" s="27"/>
      <c r="E92" s="40" t="s">
        <v>33</v>
      </c>
      <c r="F92" s="40" t="s">
        <v>34</v>
      </c>
      <c r="G92" s="40" t="s">
        <v>36</v>
      </c>
      <c r="H92" s="40" t="s">
        <v>38</v>
      </c>
      <c r="I92" s="40" t="s">
        <v>40</v>
      </c>
      <c r="J92" s="40" t="s">
        <v>41</v>
      </c>
      <c r="L92" s="27"/>
    </row>
    <row r="93" spans="1:12" ht="12.65" customHeight="1" x14ac:dyDescent="0.5">
      <c r="A93" s="13" t="s">
        <v>0</v>
      </c>
      <c r="B93" s="22">
        <v>0</v>
      </c>
      <c r="C93" s="25">
        <v>0</v>
      </c>
      <c r="E93" s="41">
        <v>0</v>
      </c>
      <c r="F93" s="41">
        <v>0</v>
      </c>
      <c r="G93" s="41">
        <v>0</v>
      </c>
      <c r="H93" s="41">
        <v>0</v>
      </c>
      <c r="I93" s="41">
        <v>0</v>
      </c>
      <c r="J93" s="41">
        <v>0</v>
      </c>
      <c r="K93" s="70">
        <f>SUM(E93:J93)</f>
        <v>0</v>
      </c>
      <c r="L93" s="27"/>
    </row>
    <row r="94" spans="1:12" ht="12.65" customHeight="1" x14ac:dyDescent="0.5">
      <c r="A94" s="13" t="s">
        <v>45</v>
      </c>
      <c r="B94" s="22">
        <v>0</v>
      </c>
      <c r="C94" s="25">
        <v>3.1879488526887372E-2</v>
      </c>
      <c r="E94" s="41">
        <v>0</v>
      </c>
      <c r="F94" s="41">
        <v>0</v>
      </c>
      <c r="G94" s="41">
        <v>0</v>
      </c>
      <c r="H94" s="41">
        <v>0</v>
      </c>
      <c r="I94" s="41">
        <v>0</v>
      </c>
      <c r="J94" s="41">
        <v>0</v>
      </c>
      <c r="K94" s="70">
        <f t="shared" ref="K94:K102" si="26">SUM(E94:J94)</f>
        <v>0</v>
      </c>
      <c r="L94" s="27"/>
    </row>
    <row r="95" spans="1:12" ht="12.65" customHeight="1" x14ac:dyDescent="0.5">
      <c r="A95" s="13" t="s">
        <v>46</v>
      </c>
      <c r="B95" s="22">
        <v>1709.64</v>
      </c>
      <c r="C95" s="25">
        <v>0</v>
      </c>
      <c r="E95" s="41">
        <v>288.66000000000003</v>
      </c>
      <c r="F95" s="41">
        <v>1090.98</v>
      </c>
      <c r="G95" s="41">
        <v>0</v>
      </c>
      <c r="H95" s="41">
        <v>0</v>
      </c>
      <c r="I95" s="41">
        <v>330</v>
      </c>
      <c r="J95" s="41">
        <v>0</v>
      </c>
      <c r="K95" s="70">
        <f t="shared" si="26"/>
        <v>1709.64</v>
      </c>
      <c r="L95" s="27"/>
    </row>
    <row r="96" spans="1:12" ht="12.65" customHeight="1" x14ac:dyDescent="0.5">
      <c r="A96" s="13" t="s">
        <v>47</v>
      </c>
      <c r="B96" s="22">
        <v>0</v>
      </c>
      <c r="C96" s="25">
        <v>0</v>
      </c>
      <c r="E96" s="41">
        <v>0</v>
      </c>
      <c r="F96" s="41">
        <v>0</v>
      </c>
      <c r="G96" s="41">
        <v>0</v>
      </c>
      <c r="H96" s="41">
        <v>0</v>
      </c>
      <c r="I96" s="41">
        <v>0</v>
      </c>
      <c r="J96" s="41">
        <v>0</v>
      </c>
      <c r="K96" s="70">
        <f t="shared" si="26"/>
        <v>0</v>
      </c>
      <c r="L96" s="27"/>
    </row>
    <row r="97" spans="1:12" ht="12.65" customHeight="1" x14ac:dyDescent="0.5">
      <c r="A97" s="13" t="s">
        <v>48</v>
      </c>
      <c r="B97" s="22">
        <v>0</v>
      </c>
      <c r="C97" s="25">
        <v>0</v>
      </c>
      <c r="E97" s="41">
        <v>0</v>
      </c>
      <c r="F97" s="41">
        <v>0</v>
      </c>
      <c r="G97" s="41">
        <v>0</v>
      </c>
      <c r="H97" s="41">
        <v>0</v>
      </c>
      <c r="I97" s="41">
        <v>0</v>
      </c>
      <c r="J97" s="41">
        <v>0</v>
      </c>
      <c r="K97" s="70">
        <f t="shared" si="26"/>
        <v>0</v>
      </c>
      <c r="L97" s="27"/>
    </row>
    <row r="98" spans="1:12" ht="12.65" customHeight="1" x14ac:dyDescent="0.5">
      <c r="A98" s="13" t="s">
        <v>49</v>
      </c>
      <c r="B98" s="22">
        <v>0</v>
      </c>
      <c r="C98" s="25">
        <v>0.95717288491854968</v>
      </c>
      <c r="E98" s="41">
        <v>0</v>
      </c>
      <c r="F98" s="41">
        <v>0</v>
      </c>
      <c r="G98" s="41">
        <v>0</v>
      </c>
      <c r="H98" s="41">
        <v>0</v>
      </c>
      <c r="I98" s="41">
        <v>0</v>
      </c>
      <c r="J98" s="41">
        <v>0</v>
      </c>
      <c r="K98" s="70">
        <f t="shared" si="26"/>
        <v>0</v>
      </c>
      <c r="L98" s="27"/>
    </row>
    <row r="99" spans="1:12" ht="12.65" customHeight="1" x14ac:dyDescent="0.5">
      <c r="A99" s="13" t="s">
        <v>50</v>
      </c>
      <c r="B99" s="22">
        <v>5694</v>
      </c>
      <c r="C99" s="25">
        <v>0</v>
      </c>
      <c r="E99" s="41">
        <v>0</v>
      </c>
      <c r="F99" s="41">
        <v>3</v>
      </c>
      <c r="G99" s="41">
        <v>4232</v>
      </c>
      <c r="H99" s="41">
        <v>1459</v>
      </c>
      <c r="I99" s="41">
        <v>0</v>
      </c>
      <c r="J99" s="41">
        <v>0</v>
      </c>
      <c r="K99" s="70">
        <f t="shared" si="26"/>
        <v>5694</v>
      </c>
      <c r="L99" s="27"/>
    </row>
    <row r="100" spans="1:12" ht="12.65" customHeight="1" x14ac:dyDescent="0.5">
      <c r="A100" s="13" t="s">
        <v>51</v>
      </c>
      <c r="B100" s="22">
        <v>0</v>
      </c>
      <c r="C100" s="25">
        <v>1.094762655456297E-2</v>
      </c>
      <c r="E100" s="41">
        <v>0</v>
      </c>
      <c r="F100" s="41">
        <v>0</v>
      </c>
      <c r="G100" s="41">
        <v>0</v>
      </c>
      <c r="H100" s="41">
        <v>0</v>
      </c>
      <c r="I100" s="41">
        <v>0</v>
      </c>
      <c r="J100" s="41">
        <v>0</v>
      </c>
      <c r="K100" s="70">
        <f t="shared" si="26"/>
        <v>0</v>
      </c>
      <c r="L100" s="27"/>
    </row>
    <row r="101" spans="1:12" ht="12.65" customHeight="1" x14ac:dyDescent="0.5">
      <c r="A101" s="13" t="s">
        <v>52</v>
      </c>
      <c r="B101" s="22">
        <v>0</v>
      </c>
      <c r="C101" s="25">
        <v>0</v>
      </c>
      <c r="E101" s="41">
        <v>0</v>
      </c>
      <c r="F101" s="41">
        <v>0</v>
      </c>
      <c r="G101" s="41">
        <v>0</v>
      </c>
      <c r="H101" s="41">
        <v>0</v>
      </c>
      <c r="I101" s="41">
        <v>0</v>
      </c>
      <c r="J101" s="41">
        <v>0</v>
      </c>
      <c r="K101" s="70">
        <f t="shared" si="26"/>
        <v>0</v>
      </c>
      <c r="L101" s="27"/>
    </row>
    <row r="102" spans="1:12" ht="12.65" customHeight="1" x14ac:dyDescent="0.5">
      <c r="A102" s="13" t="s">
        <v>53</v>
      </c>
      <c r="B102" s="22">
        <v>0</v>
      </c>
      <c r="C102" s="25">
        <v>0</v>
      </c>
      <c r="E102" s="41">
        <v>0</v>
      </c>
      <c r="F102" s="41">
        <v>0</v>
      </c>
      <c r="G102" s="41">
        <v>0</v>
      </c>
      <c r="H102" s="41">
        <v>0</v>
      </c>
      <c r="I102" s="41">
        <v>0</v>
      </c>
      <c r="J102" s="41">
        <v>0</v>
      </c>
      <c r="K102" s="70">
        <f t="shared" si="26"/>
        <v>0</v>
      </c>
      <c r="L102" s="27"/>
    </row>
    <row r="103" spans="1:12" ht="12.65" customHeight="1" x14ac:dyDescent="0.5">
      <c r="A103" s="43" t="s">
        <v>54</v>
      </c>
      <c r="B103" s="44">
        <v>14562.09</v>
      </c>
      <c r="C103" s="79">
        <v>0</v>
      </c>
      <c r="E103" s="41">
        <v>0</v>
      </c>
      <c r="F103" s="41">
        <v>14562.09</v>
      </c>
      <c r="G103" s="41">
        <v>0</v>
      </c>
      <c r="H103" s="41">
        <v>0</v>
      </c>
      <c r="I103" s="41">
        <v>0</v>
      </c>
      <c r="J103" s="41">
        <v>0</v>
      </c>
      <c r="K103" s="26"/>
      <c r="L103" s="27"/>
    </row>
    <row r="104" spans="1:12" ht="12.65" customHeight="1" x14ac:dyDescent="0.5">
      <c r="E104" s="15">
        <f t="shared" ref="E104:J104" si="27">SUM(E93:E103)/$B$105</f>
        <v>1.3141379776588351E-2</v>
      </c>
      <c r="F104" s="15">
        <f t="shared" si="27"/>
        <v>0.71274981528043913</v>
      </c>
      <c r="G104" s="15">
        <f t="shared" si="27"/>
        <v>0.19266375394762661</v>
      </c>
      <c r="H104" s="15">
        <f t="shared" si="27"/>
        <v>6.6421648631755009E-2</v>
      </c>
      <c r="I104" s="15">
        <f t="shared" si="27"/>
        <v>1.5023402363590921E-2</v>
      </c>
      <c r="J104" s="15">
        <f t="shared" si="27"/>
        <v>0</v>
      </c>
      <c r="K104" s="45"/>
      <c r="L104" s="27"/>
    </row>
    <row r="105" spans="1:12" ht="23" x14ac:dyDescent="0.5">
      <c r="A105" s="78" t="s">
        <v>55</v>
      </c>
      <c r="B105" s="26">
        <f>SUM(B93:B103)</f>
        <v>21965.73</v>
      </c>
      <c r="C105" s="25">
        <f>B105/$B$49</f>
        <v>3.65157987297446E-2</v>
      </c>
      <c r="L105" s="27"/>
    </row>
    <row r="106" spans="1:12" ht="12.65" customHeight="1" x14ac:dyDescent="0.5">
      <c r="B106" s="27"/>
      <c r="L106" s="27"/>
    </row>
    <row r="107" spans="1:12" s="58" customFormat="1" ht="14" x14ac:dyDescent="0.5">
      <c r="A107" s="58" t="s">
        <v>56</v>
      </c>
    </row>
    <row r="108" spans="1:12" ht="12.65" customHeight="1" x14ac:dyDescent="0.5">
      <c r="A108" s="29" t="s">
        <v>57</v>
      </c>
      <c r="B108" s="31">
        <v>492130.94</v>
      </c>
    </row>
    <row r="109" spans="1:12" ht="12.65" customHeight="1" x14ac:dyDescent="0.5">
      <c r="A109" s="46"/>
      <c r="B109" s="30"/>
    </row>
    <row r="110" spans="1:12" s="38" customFormat="1" ht="12.65" customHeight="1" x14ac:dyDescent="0.5">
      <c r="A110" s="38" t="s">
        <v>58</v>
      </c>
      <c r="B110" s="77"/>
      <c r="E110" s="39"/>
      <c r="F110" s="39"/>
      <c r="G110" s="39"/>
      <c r="H110" s="39"/>
      <c r="I110" s="39"/>
      <c r="J110" s="39"/>
      <c r="L110" s="77"/>
    </row>
    <row r="111" spans="1:12" ht="12.65" customHeight="1" x14ac:dyDescent="0.5">
      <c r="A111" s="13" t="s">
        <v>59</v>
      </c>
      <c r="B111" s="22">
        <v>254558.94</v>
      </c>
      <c r="C111" s="15">
        <f>B111/$B$118</f>
        <v>0.77738141692767304</v>
      </c>
      <c r="D111" s="23"/>
      <c r="E111" s="47"/>
    </row>
    <row r="112" spans="1:12" ht="12.65" customHeight="1" x14ac:dyDescent="0.5">
      <c r="A112" s="13" t="s">
        <v>61</v>
      </c>
      <c r="B112" s="22">
        <v>21726</v>
      </c>
      <c r="C112" s="15">
        <f t="shared" ref="C112:C117" si="28">B112/$B$118</f>
        <v>6.6347654748132687E-2</v>
      </c>
      <c r="D112" s="23"/>
    </row>
    <row r="113" spans="1:4" ht="12.65" customHeight="1" x14ac:dyDescent="0.5">
      <c r="A113" s="13" t="s">
        <v>21</v>
      </c>
      <c r="B113" s="22">
        <v>0</v>
      </c>
      <c r="C113" s="15">
        <f t="shared" si="28"/>
        <v>0</v>
      </c>
      <c r="D113" s="23"/>
    </row>
    <row r="114" spans="1:4" ht="12.65" customHeight="1" x14ac:dyDescent="0.5">
      <c r="A114" s="13" t="s">
        <v>62</v>
      </c>
      <c r="B114" s="22">
        <v>0</v>
      </c>
      <c r="C114" s="15">
        <f t="shared" si="28"/>
        <v>0</v>
      </c>
      <c r="D114" s="23"/>
    </row>
    <row r="115" spans="1:4" ht="12.65" customHeight="1" x14ac:dyDescent="0.5">
      <c r="A115" s="13" t="s">
        <v>63</v>
      </c>
      <c r="B115" s="22">
        <v>0</v>
      </c>
      <c r="C115" s="15">
        <f t="shared" si="28"/>
        <v>0</v>
      </c>
      <c r="D115" s="23"/>
    </row>
    <row r="116" spans="1:4" ht="12.65" customHeight="1" x14ac:dyDescent="0.5">
      <c r="A116" s="13" t="s">
        <v>64</v>
      </c>
      <c r="B116" s="22">
        <v>0</v>
      </c>
      <c r="C116" s="15">
        <f t="shared" si="28"/>
        <v>0</v>
      </c>
      <c r="D116" s="23"/>
    </row>
    <row r="117" spans="1:4" ht="12.65" customHeight="1" x14ac:dyDescent="0.5">
      <c r="A117" s="13" t="s">
        <v>60</v>
      </c>
      <c r="B117" s="22">
        <v>51172</v>
      </c>
      <c r="C117" s="15">
        <f t="shared" si="28"/>
        <v>0.15627092832419431</v>
      </c>
      <c r="D117" s="23"/>
    </row>
    <row r="118" spans="1:4" ht="12.65" customHeight="1" x14ac:dyDescent="0.5">
      <c r="A118" s="9" t="s">
        <v>22</v>
      </c>
      <c r="B118" s="70">
        <f>SUM(B111:B117)</f>
        <v>327456.94</v>
      </c>
    </row>
    <row r="119" spans="1:4" ht="12.65" customHeight="1" x14ac:dyDescent="0.5"/>
    <row r="120" spans="1:4" ht="23" x14ac:dyDescent="0.5">
      <c r="A120" s="20" t="s">
        <v>65</v>
      </c>
      <c r="B120" s="31">
        <f>B132</f>
        <v>13472</v>
      </c>
      <c r="C120" s="42">
        <f>B120/$B$108</f>
        <v>2.7374828333288699E-2</v>
      </c>
    </row>
    <row r="121" spans="1:4" ht="12.65" customHeight="1" x14ac:dyDescent="0.5"/>
    <row r="122" spans="1:4" ht="12.65" customHeight="1" x14ac:dyDescent="0.5">
      <c r="A122" s="13" t="s">
        <v>0</v>
      </c>
      <c r="B122" s="22">
        <v>0</v>
      </c>
      <c r="C122" s="15">
        <f>IFERROR(B122/$B$132,0)</f>
        <v>0</v>
      </c>
    </row>
    <row r="123" spans="1:4" ht="12.65" customHeight="1" x14ac:dyDescent="0.5">
      <c r="A123" s="13" t="s">
        <v>45</v>
      </c>
      <c r="B123" s="22">
        <v>0</v>
      </c>
      <c r="C123" s="15">
        <f t="shared" ref="C123:C131" si="29">IFERROR(B123/$B$132,0)</f>
        <v>0</v>
      </c>
    </row>
    <row r="124" spans="1:4" ht="12.65" customHeight="1" x14ac:dyDescent="0.5">
      <c r="A124" s="13" t="s">
        <v>46</v>
      </c>
      <c r="B124" s="22">
        <v>3000</v>
      </c>
      <c r="C124" s="15">
        <f t="shared" si="29"/>
        <v>0.22268408551068883</v>
      </c>
    </row>
    <row r="125" spans="1:4" ht="12.65" customHeight="1" x14ac:dyDescent="0.5">
      <c r="A125" s="13" t="s">
        <v>47</v>
      </c>
      <c r="B125" s="22">
        <v>0</v>
      </c>
      <c r="C125" s="15">
        <f t="shared" si="29"/>
        <v>0</v>
      </c>
    </row>
    <row r="126" spans="1:4" ht="12.65" customHeight="1" x14ac:dyDescent="0.5">
      <c r="A126" s="13" t="s">
        <v>48</v>
      </c>
      <c r="B126" s="22">
        <v>0</v>
      </c>
      <c r="C126" s="15">
        <f t="shared" si="29"/>
        <v>0</v>
      </c>
    </row>
    <row r="127" spans="1:4" ht="12.65" customHeight="1" x14ac:dyDescent="0.5">
      <c r="A127" s="13" t="s">
        <v>49</v>
      </c>
      <c r="B127" s="22">
        <v>0</v>
      </c>
      <c r="C127" s="15">
        <f t="shared" si="29"/>
        <v>0</v>
      </c>
    </row>
    <row r="128" spans="1:4" ht="12.65" customHeight="1" x14ac:dyDescent="0.5">
      <c r="A128" s="13" t="s">
        <v>50</v>
      </c>
      <c r="B128" s="22">
        <v>10472</v>
      </c>
      <c r="C128" s="15">
        <f t="shared" si="29"/>
        <v>0.77731591448931114</v>
      </c>
    </row>
    <row r="129" spans="1:3" ht="12.65" customHeight="1" x14ac:dyDescent="0.5">
      <c r="A129" s="13" t="s">
        <v>51</v>
      </c>
      <c r="B129" s="22">
        <v>0</v>
      </c>
      <c r="C129" s="15">
        <f t="shared" si="29"/>
        <v>0</v>
      </c>
    </row>
    <row r="130" spans="1:3" ht="12.65" customHeight="1" x14ac:dyDescent="0.5">
      <c r="A130" s="13" t="s">
        <v>52</v>
      </c>
      <c r="B130" s="22">
        <v>0</v>
      </c>
      <c r="C130" s="15">
        <f t="shared" si="29"/>
        <v>0</v>
      </c>
    </row>
    <row r="131" spans="1:3" ht="12.65" customHeight="1" x14ac:dyDescent="0.5">
      <c r="A131" s="13" t="s">
        <v>53</v>
      </c>
      <c r="B131" s="22">
        <v>0</v>
      </c>
      <c r="C131" s="15">
        <f t="shared" si="29"/>
        <v>0</v>
      </c>
    </row>
    <row r="132" spans="1:3" ht="12.65" customHeight="1" x14ac:dyDescent="0.5">
      <c r="A132" s="9" t="s">
        <v>22</v>
      </c>
      <c r="B132" s="70">
        <f>SUM(B122:B131)</f>
        <v>13472</v>
      </c>
    </row>
    <row r="133" spans="1:3" ht="12.65" customHeight="1" x14ac:dyDescent="0.5">
      <c r="B133" s="27"/>
    </row>
    <row r="134" spans="1:3" s="58" customFormat="1" ht="14" x14ac:dyDescent="0.5">
      <c r="A134" s="58" t="s">
        <v>66</v>
      </c>
    </row>
    <row r="135" spans="1:3" ht="12.65" customHeight="1" x14ac:dyDescent="0.5">
      <c r="A135" s="20" t="s">
        <v>23</v>
      </c>
      <c r="B135" s="48"/>
    </row>
    <row r="136" spans="1:3" ht="12.65" customHeight="1" x14ac:dyDescent="0.5">
      <c r="A136" s="13" t="s">
        <v>67</v>
      </c>
      <c r="B136" s="16">
        <v>4</v>
      </c>
      <c r="C136" s="23"/>
    </row>
    <row r="137" spans="1:3" ht="12.65" customHeight="1" x14ac:dyDescent="0.5">
      <c r="A137" s="13" t="s">
        <v>68</v>
      </c>
      <c r="B137" s="16">
        <v>1</v>
      </c>
      <c r="C137" s="23"/>
    </row>
    <row r="138" spans="1:3" ht="12.65" customHeight="1" x14ac:dyDescent="0.5">
      <c r="A138" s="13" t="s">
        <v>69</v>
      </c>
      <c r="B138" s="16">
        <v>12</v>
      </c>
      <c r="C138" s="23"/>
    </row>
    <row r="139" spans="1:3" ht="12.65" customHeight="1" x14ac:dyDescent="0.5">
      <c r="A139" s="9" t="s">
        <v>11</v>
      </c>
      <c r="B139" s="62">
        <f>SUM(B136:B138)</f>
        <v>17</v>
      </c>
    </row>
    <row r="140" spans="1:3" ht="12.65" customHeight="1" x14ac:dyDescent="0.5"/>
    <row r="141" spans="1:3" ht="12.65" customHeight="1" x14ac:dyDescent="0.5">
      <c r="A141" s="20" t="s">
        <v>24</v>
      </c>
      <c r="B141" s="48"/>
    </row>
    <row r="142" spans="1:3" ht="12.65" customHeight="1" x14ac:dyDescent="0.5">
      <c r="A142" s="13" t="s">
        <v>70</v>
      </c>
      <c r="B142" s="16">
        <v>2</v>
      </c>
      <c r="C142" s="23"/>
    </row>
    <row r="143" spans="1:3" ht="12.65" customHeight="1" x14ac:dyDescent="0.5">
      <c r="A143" s="13" t="s">
        <v>71</v>
      </c>
      <c r="B143" s="16">
        <v>2</v>
      </c>
      <c r="C143" s="23"/>
    </row>
    <row r="144" spans="1:3" ht="12.65" customHeight="1" x14ac:dyDescent="0.5">
      <c r="A144" s="13" t="s">
        <v>72</v>
      </c>
      <c r="B144" s="16">
        <v>7</v>
      </c>
      <c r="C144" s="23"/>
    </row>
    <row r="145" spans="1:4" ht="12.65" customHeight="1" x14ac:dyDescent="0.5">
      <c r="A145" s="9" t="s">
        <v>11</v>
      </c>
      <c r="B145" s="62">
        <f>SUM(B142:B144)</f>
        <v>11</v>
      </c>
    </row>
    <row r="146" spans="1:4" ht="12.65" customHeight="1" x14ac:dyDescent="0.5"/>
    <row r="147" spans="1:4" ht="12.65" customHeight="1" x14ac:dyDescent="0.5">
      <c r="A147" s="81" t="s">
        <v>73</v>
      </c>
      <c r="B147" s="82">
        <f>SUM(B139,B145)</f>
        <v>28</v>
      </c>
      <c r="C147" s="83">
        <f>B20+B26</f>
        <v>28</v>
      </c>
    </row>
    <row r="148" spans="1:4" ht="12.65" customHeight="1" x14ac:dyDescent="0.5"/>
    <row r="149" spans="1:4" ht="12.65" customHeight="1" x14ac:dyDescent="0.5">
      <c r="A149" s="50" t="s">
        <v>23</v>
      </c>
      <c r="B149" s="48" t="s">
        <v>67</v>
      </c>
      <c r="C149" s="48" t="s">
        <v>68</v>
      </c>
      <c r="D149" s="48" t="s">
        <v>69</v>
      </c>
    </row>
    <row r="150" spans="1:4" ht="12.65" customHeight="1" x14ac:dyDescent="0.5">
      <c r="A150" s="13" t="s">
        <v>25</v>
      </c>
      <c r="B150" s="16">
        <v>2</v>
      </c>
      <c r="C150" s="16">
        <v>1</v>
      </c>
      <c r="D150" s="16">
        <v>9</v>
      </c>
    </row>
    <row r="151" spans="1:4" ht="12.65" customHeight="1" x14ac:dyDescent="0.5">
      <c r="A151" s="13" t="s">
        <v>26</v>
      </c>
      <c r="B151" s="16">
        <v>1</v>
      </c>
      <c r="C151" s="16">
        <v>0</v>
      </c>
      <c r="D151" s="16">
        <v>3</v>
      </c>
    </row>
    <row r="152" spans="1:4" ht="12.65" customHeight="1" x14ac:dyDescent="0.5">
      <c r="A152" s="13" t="s">
        <v>19</v>
      </c>
      <c r="B152" s="16">
        <v>0</v>
      </c>
      <c r="C152" s="16">
        <v>0</v>
      </c>
      <c r="D152" s="16">
        <v>0</v>
      </c>
    </row>
    <row r="153" spans="1:4" ht="12.65" customHeight="1" x14ac:dyDescent="0.5">
      <c r="A153" s="13" t="s">
        <v>37</v>
      </c>
      <c r="B153" s="16">
        <v>0</v>
      </c>
      <c r="C153" s="16">
        <v>0</v>
      </c>
      <c r="D153" s="16">
        <v>0</v>
      </c>
    </row>
    <row r="154" spans="1:4" ht="12.65" customHeight="1" x14ac:dyDescent="0.5">
      <c r="A154" s="13" t="s">
        <v>39</v>
      </c>
      <c r="B154" s="16">
        <v>1</v>
      </c>
      <c r="C154" s="16">
        <v>0</v>
      </c>
      <c r="D154" s="16">
        <v>0</v>
      </c>
    </row>
    <row r="155" spans="1:4" ht="12.65" customHeight="1" x14ac:dyDescent="0.5">
      <c r="A155" s="17"/>
      <c r="B155" s="62">
        <f>SUM(B150:B154)</f>
        <v>4</v>
      </c>
      <c r="C155" s="62">
        <f t="shared" ref="C155:D155" si="30">SUM(C150:C154)</f>
        <v>1</v>
      </c>
      <c r="D155" s="62">
        <f t="shared" si="30"/>
        <v>12</v>
      </c>
    </row>
    <row r="156" spans="1:4" ht="12.65" customHeight="1" x14ac:dyDescent="0.5">
      <c r="A156" s="27"/>
      <c r="B156" s="49"/>
      <c r="C156" s="49"/>
      <c r="D156" s="49"/>
    </row>
    <row r="157" spans="1:4" ht="23" x14ac:dyDescent="0.5">
      <c r="A157" s="50" t="s">
        <v>24</v>
      </c>
      <c r="B157" s="48" t="s">
        <v>70</v>
      </c>
      <c r="C157" s="48" t="s">
        <v>71</v>
      </c>
      <c r="D157" s="48" t="s">
        <v>72</v>
      </c>
    </row>
    <row r="158" spans="1:4" ht="12.65" customHeight="1" x14ac:dyDescent="0.5">
      <c r="A158" s="13" t="s">
        <v>25</v>
      </c>
      <c r="B158" s="16">
        <v>1</v>
      </c>
      <c r="C158" s="16">
        <v>2</v>
      </c>
      <c r="D158" s="16">
        <v>6</v>
      </c>
    </row>
    <row r="159" spans="1:4" ht="12.65" customHeight="1" x14ac:dyDescent="0.5">
      <c r="A159" s="13" t="s">
        <v>26</v>
      </c>
      <c r="B159" s="16">
        <v>0</v>
      </c>
      <c r="C159" s="16">
        <v>0</v>
      </c>
      <c r="D159" s="16">
        <v>1</v>
      </c>
    </row>
    <row r="160" spans="1:4" ht="12.65" customHeight="1" x14ac:dyDescent="0.5">
      <c r="A160" s="13" t="s">
        <v>19</v>
      </c>
      <c r="B160" s="16">
        <v>0</v>
      </c>
      <c r="C160" s="16">
        <v>0</v>
      </c>
      <c r="D160" s="16">
        <v>0</v>
      </c>
    </row>
    <row r="161" spans="1:4" ht="12.65" customHeight="1" x14ac:dyDescent="0.5">
      <c r="A161" s="13" t="s">
        <v>37</v>
      </c>
      <c r="B161" s="16">
        <v>0</v>
      </c>
      <c r="C161" s="16">
        <v>0</v>
      </c>
      <c r="D161" s="16">
        <v>0</v>
      </c>
    </row>
    <row r="162" spans="1:4" ht="12.65" customHeight="1" x14ac:dyDescent="0.5">
      <c r="A162" s="13" t="s">
        <v>39</v>
      </c>
      <c r="B162" s="16">
        <v>1</v>
      </c>
      <c r="C162" s="16">
        <v>0</v>
      </c>
      <c r="D162" s="16">
        <v>0</v>
      </c>
    </row>
    <row r="163" spans="1:4" ht="12.65" customHeight="1" x14ac:dyDescent="0.5">
      <c r="A163" s="17"/>
      <c r="B163" s="62">
        <f>SUM(B158:B162)</f>
        <v>2</v>
      </c>
      <c r="C163" s="62">
        <f t="shared" ref="C163:D163" si="31">SUM(C158:C162)</f>
        <v>2</v>
      </c>
      <c r="D163" s="62">
        <f t="shared" si="31"/>
        <v>7</v>
      </c>
    </row>
    <row r="164" spans="1:4" ht="12.65" customHeight="1" x14ac:dyDescent="0.5"/>
    <row r="165" spans="1:4" ht="46" x14ac:dyDescent="0.5">
      <c r="A165" s="20" t="s">
        <v>74</v>
      </c>
      <c r="B165" s="20" t="s">
        <v>85</v>
      </c>
      <c r="C165" s="20" t="s">
        <v>77</v>
      </c>
    </row>
    <row r="166" spans="1:4" ht="12.65" customHeight="1" x14ac:dyDescent="0.5">
      <c r="A166" s="14">
        <v>1969</v>
      </c>
      <c r="B166" s="51">
        <v>0</v>
      </c>
      <c r="C166" s="51">
        <v>0</v>
      </c>
    </row>
    <row r="167" spans="1:4" ht="12.65" customHeight="1" x14ac:dyDescent="0.5">
      <c r="A167" s="14">
        <v>1970</v>
      </c>
      <c r="B167" s="51">
        <v>0</v>
      </c>
      <c r="C167" s="51">
        <v>0</v>
      </c>
    </row>
    <row r="168" spans="1:4" ht="12.65" customHeight="1" x14ac:dyDescent="0.5">
      <c r="A168" s="14">
        <v>1997</v>
      </c>
      <c r="B168" s="51">
        <v>0</v>
      </c>
      <c r="C168" s="51">
        <v>0</v>
      </c>
    </row>
    <row r="169" spans="1:4" ht="12.65" customHeight="1" x14ac:dyDescent="0.5">
      <c r="A169" s="14">
        <v>2000</v>
      </c>
      <c r="B169" s="51">
        <v>0</v>
      </c>
      <c r="C169" s="51">
        <v>0</v>
      </c>
    </row>
    <row r="170" spans="1:4" ht="12.65" customHeight="1" x14ac:dyDescent="0.5">
      <c r="A170" s="14">
        <v>2003</v>
      </c>
      <c r="B170" s="51">
        <v>0</v>
      </c>
      <c r="C170" s="51">
        <v>0</v>
      </c>
    </row>
    <row r="171" spans="1:4" ht="12.65" customHeight="1" x14ac:dyDescent="0.5">
      <c r="A171" s="14">
        <v>2005</v>
      </c>
      <c r="B171" s="51">
        <v>0</v>
      </c>
      <c r="C171" s="51">
        <v>0</v>
      </c>
    </row>
    <row r="172" spans="1:4" ht="12.65" customHeight="1" x14ac:dyDescent="0.5">
      <c r="A172" s="14">
        <v>2006</v>
      </c>
      <c r="B172" s="51">
        <v>0</v>
      </c>
      <c r="C172" s="51">
        <v>0</v>
      </c>
    </row>
    <row r="173" spans="1:4" ht="12.65" customHeight="1" x14ac:dyDescent="0.5">
      <c r="A173" s="14">
        <v>2007</v>
      </c>
      <c r="B173" s="51">
        <v>0</v>
      </c>
      <c r="C173" s="51">
        <v>0</v>
      </c>
    </row>
    <row r="174" spans="1:4" ht="12.65" customHeight="1" x14ac:dyDescent="0.5">
      <c r="A174" s="14">
        <v>2008</v>
      </c>
      <c r="B174" s="51">
        <v>0</v>
      </c>
      <c r="C174" s="51">
        <v>0</v>
      </c>
    </row>
    <row r="175" spans="1:4" ht="12.65" customHeight="1" x14ac:dyDescent="0.5">
      <c r="A175" s="14">
        <v>2009</v>
      </c>
      <c r="B175" s="51">
        <v>0</v>
      </c>
      <c r="C175" s="51">
        <v>0</v>
      </c>
    </row>
    <row r="176" spans="1:4" ht="12.65" customHeight="1" x14ac:dyDescent="0.5">
      <c r="A176" s="14">
        <v>2010</v>
      </c>
      <c r="B176" s="51">
        <v>0</v>
      </c>
      <c r="C176" s="51">
        <v>0</v>
      </c>
    </row>
    <row r="177" spans="1:59" ht="12.65" customHeight="1" x14ac:dyDescent="0.5">
      <c r="A177" s="14">
        <v>2012</v>
      </c>
      <c r="B177" s="51">
        <v>5.9672799999999997</v>
      </c>
      <c r="C177" s="51">
        <v>2.9223290000000004</v>
      </c>
    </row>
    <row r="178" spans="1:59" ht="12.65" customHeight="1" x14ac:dyDescent="0.5">
      <c r="A178" s="14">
        <v>2013</v>
      </c>
      <c r="B178" s="51">
        <v>9.6772799999999997</v>
      </c>
      <c r="C178" s="51">
        <v>2.9223290000000004</v>
      </c>
    </row>
    <row r="179" spans="1:59" ht="12.65" customHeight="1" x14ac:dyDescent="0.5">
      <c r="A179" s="14">
        <v>2014</v>
      </c>
      <c r="B179" s="51">
        <v>20.66328</v>
      </c>
      <c r="C179" s="51">
        <v>2.9223290000000004</v>
      </c>
    </row>
    <row r="180" spans="1:59" ht="12.65" customHeight="1" x14ac:dyDescent="0.5">
      <c r="A180" s="14">
        <v>2015</v>
      </c>
      <c r="B180" s="51">
        <v>27.453279999999999</v>
      </c>
      <c r="C180" s="51">
        <v>2.9223290000000004</v>
      </c>
    </row>
    <row r="181" spans="1:59" ht="12.65" customHeight="1" x14ac:dyDescent="0.5">
      <c r="A181" s="14">
        <v>2016</v>
      </c>
      <c r="B181" s="51">
        <v>40.182279999999999</v>
      </c>
      <c r="C181" s="51">
        <v>2.9223290000000004</v>
      </c>
    </row>
    <row r="182" spans="1:59" ht="12.65" customHeight="1" x14ac:dyDescent="0.5">
      <c r="A182" s="14">
        <v>2017</v>
      </c>
      <c r="B182" s="51">
        <v>63.03828</v>
      </c>
      <c r="C182" s="51">
        <v>2.9223290000000004</v>
      </c>
    </row>
    <row r="183" spans="1:59" ht="12.65" customHeight="1" x14ac:dyDescent="0.5">
      <c r="A183" s="14">
        <v>2018</v>
      </c>
      <c r="B183" s="51">
        <v>63.03828</v>
      </c>
      <c r="C183" s="51">
        <v>2.9223290000000004</v>
      </c>
    </row>
    <row r="184" spans="1:59" ht="12.65" customHeight="1" x14ac:dyDescent="0.5">
      <c r="A184" s="14">
        <v>2019</v>
      </c>
      <c r="B184" s="51">
        <v>80.91628</v>
      </c>
      <c r="C184" s="51">
        <v>39.781328999999999</v>
      </c>
    </row>
    <row r="185" spans="1:59" ht="12.65" customHeight="1" x14ac:dyDescent="0.5">
      <c r="A185" s="14">
        <v>2020</v>
      </c>
      <c r="B185" s="51">
        <v>85.016279999999995</v>
      </c>
      <c r="C185" s="51">
        <v>124.045329</v>
      </c>
    </row>
    <row r="186" spans="1:59" ht="12.65" customHeight="1" x14ac:dyDescent="0.5">
      <c r="A186" s="14">
        <v>2021</v>
      </c>
      <c r="B186" s="51">
        <v>85.016279999999995</v>
      </c>
      <c r="C186" s="51">
        <v>179.51032900000001</v>
      </c>
    </row>
    <row r="187" spans="1:59" ht="12.65" customHeight="1" x14ac:dyDescent="0.5">
      <c r="A187" s="14">
        <v>2022</v>
      </c>
      <c r="B187" s="51">
        <v>85.220279999999988</v>
      </c>
      <c r="C187" s="51">
        <v>220.58032900000001</v>
      </c>
    </row>
    <row r="188" spans="1:59" ht="12.65" customHeight="1" x14ac:dyDescent="0.5">
      <c r="A188" s="14">
        <v>2023</v>
      </c>
      <c r="B188" s="51">
        <v>85.220279999999988</v>
      </c>
      <c r="C188" s="51">
        <v>262.441329</v>
      </c>
    </row>
    <row r="189" spans="1:59" ht="12.65" customHeight="1" x14ac:dyDescent="0.5"/>
    <row r="191" spans="1:59" ht="14"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row>
    <row r="192" spans="1:59" ht="14" x14ac:dyDescent="0.3">
      <c r="A192" s="19"/>
      <c r="B192" s="19"/>
      <c r="C192" s="19"/>
      <c r="D192" s="19"/>
      <c r="E192" s="19"/>
      <c r="F192" s="19"/>
    </row>
    <row r="193" spans="1:3" ht="14" x14ac:dyDescent="0.3">
      <c r="A193" s="19"/>
      <c r="B193" s="19"/>
      <c r="C193" s="19"/>
    </row>
    <row r="194" spans="1:3" ht="14" x14ac:dyDescent="0.3">
      <c r="A194" s="19"/>
      <c r="B194" s="19"/>
      <c r="C194" s="19"/>
    </row>
    <row r="195" spans="1:3" ht="14" x14ac:dyDescent="0.3">
      <c r="A195" s="19"/>
      <c r="B195" s="19"/>
      <c r="C195" s="19"/>
    </row>
    <row r="196" spans="1:3" ht="14" x14ac:dyDescent="0.3">
      <c r="A196" s="19"/>
      <c r="B196" s="19"/>
      <c r="C196" s="19"/>
    </row>
    <row r="197" spans="1:3" ht="14" x14ac:dyDescent="0.3">
      <c r="A197" s="19"/>
      <c r="B197" s="19"/>
      <c r="C197" s="19"/>
    </row>
    <row r="198" spans="1:3" ht="14" x14ac:dyDescent="0.3">
      <c r="A198" s="19"/>
      <c r="B198" s="19"/>
      <c r="C198" s="19"/>
    </row>
    <row r="199" spans="1:3" ht="14" x14ac:dyDescent="0.3">
      <c r="A199" s="19"/>
      <c r="B199" s="19"/>
      <c r="C199" s="19"/>
    </row>
    <row r="200" spans="1:3" ht="14" x14ac:dyDescent="0.3">
      <c r="A200" s="19"/>
      <c r="B200" s="19"/>
      <c r="C200" s="19"/>
    </row>
    <row r="201" spans="1:3" ht="14" x14ac:dyDescent="0.3">
      <c r="A201" s="19"/>
      <c r="B201" s="19"/>
      <c r="C201" s="19"/>
    </row>
  </sheetData>
  <mergeCells count="2">
    <mergeCell ref="H14:H31"/>
    <mergeCell ref="J68:M68"/>
  </mergeCells>
  <conditionalFormatting sqref="B14:B31 J14:J31">
    <cfRule type="cellIs" dxfId="63" priority="17" operator="equal">
      <formula>0</formula>
    </cfRule>
  </conditionalFormatting>
  <conditionalFormatting sqref="B44:B48">
    <cfRule type="cellIs" dxfId="62" priority="16" operator="equal">
      <formula>0</formula>
    </cfRule>
  </conditionalFormatting>
  <conditionalFormatting sqref="B93:B103">
    <cfRule type="cellIs" dxfId="61" priority="11" operator="equal">
      <formula>0</formula>
    </cfRule>
  </conditionalFormatting>
  <conditionalFormatting sqref="B108:B109">
    <cfRule type="cellIs" dxfId="60" priority="15" operator="equal">
      <formula>0</formula>
    </cfRule>
  </conditionalFormatting>
  <conditionalFormatting sqref="B111:B117">
    <cfRule type="cellIs" dxfId="59" priority="14" operator="equal">
      <formula>0</formula>
    </cfRule>
  </conditionalFormatting>
  <conditionalFormatting sqref="B120">
    <cfRule type="cellIs" dxfId="58" priority="13" operator="equal">
      <formula>0</formula>
    </cfRule>
  </conditionalFormatting>
  <conditionalFormatting sqref="B122:B131">
    <cfRule type="cellIs" dxfId="57" priority="12" operator="equal">
      <formula>0</formula>
    </cfRule>
  </conditionalFormatting>
  <conditionalFormatting sqref="B150:D154">
    <cfRule type="cellIs" dxfId="56" priority="6" operator="equal">
      <formula>0</formula>
    </cfRule>
  </conditionalFormatting>
  <conditionalFormatting sqref="B158:D162">
    <cfRule type="cellIs" dxfId="55" priority="7" operator="equal">
      <formula>0</formula>
    </cfRule>
  </conditionalFormatting>
  <conditionalFormatting sqref="B88:E88">
    <cfRule type="cellIs" dxfId="54" priority="5" operator="equal">
      <formula>0</formula>
    </cfRule>
  </conditionalFormatting>
  <conditionalFormatting sqref="B53:F87">
    <cfRule type="cellIs" dxfId="53" priority="9" operator="equal">
      <formula>0</formula>
    </cfRule>
  </conditionalFormatting>
  <conditionalFormatting sqref="C35:G39">
    <cfRule type="cellIs" dxfId="52" priority="8" operator="equal">
      <formula>0</formula>
    </cfRule>
  </conditionalFormatting>
  <conditionalFormatting sqref="E93:J103">
    <cfRule type="cellIs" dxfId="51" priority="10" operator="equal">
      <formula>0</formula>
    </cfRule>
  </conditionalFormatting>
  <conditionalFormatting sqref="I50:K50">
    <cfRule type="cellIs" dxfId="50" priority="2" operator="equal">
      <formula>0</formula>
    </cfRule>
  </conditionalFormatting>
  <conditionalFormatting sqref="J44:L49">
    <cfRule type="cellIs" dxfId="49" priority="1" operator="equal">
      <formula>0</formula>
    </cfRule>
  </conditionalFormatting>
  <conditionalFormatting sqref="J62:M62">
    <cfRule type="cellIs" dxfId="48" priority="4"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B0B280E1E8704485791E5F602AE99F" ma:contentTypeVersion="21" ma:contentTypeDescription="Crée un document." ma:contentTypeScope="" ma:versionID="7b8277028bee5546dc89e2bf7b6bfb2d">
  <xsd:schema xmlns:xsd="http://www.w3.org/2001/XMLSchema" xmlns:xs="http://www.w3.org/2001/XMLSchema" xmlns:p="http://schemas.microsoft.com/office/2006/metadata/properties" xmlns:ns2="d4c4a7ce-693f-429f-864b-3367e9f910c5" xmlns:ns3="c0a9ccab-4a5a-45bd-8976-34a32c8c7c3b" targetNamespace="http://schemas.microsoft.com/office/2006/metadata/properties" ma:root="true" ma:fieldsID="735a70bd19e037636a05d3018449c150" ns2:_="" ns3:_="">
    <xsd:import namespace="d4c4a7ce-693f-429f-864b-3367e9f910c5"/>
    <xsd:import namespace="c0a9ccab-4a5a-45bd-8976-34a32c8c7c3b"/>
    <xsd:element name="properties">
      <xsd:complexType>
        <xsd:sequence>
          <xsd:element name="documentManagement">
            <xsd:complexType>
              <xsd:all>
                <xsd:element ref="ns2:SharedWithUsers" minOccurs="0"/>
                <xsd:element ref="ns2:SharedWithDetails" minOccurs="0"/>
                <xsd:element ref="ns3:Nombre" minOccurs="0"/>
                <xsd:element ref="ns3:Personneougroupe"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4a7ce-693f-429f-864b-3367e9f910c5"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5" nillable="true" ma:displayName="Taxonomy Catch All Column" ma:hidden="true" ma:list="{a3586609-9f4a-4616-8f9f-2a556ae0108a}" ma:internalName="TaxCatchAll" ma:showField="CatchAllData" ma:web="d4c4a7ce-693f-429f-864b-3367e9f910c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a9ccab-4a5a-45bd-8976-34a32c8c7c3b" elementFormDefault="qualified">
    <xsd:import namespace="http://schemas.microsoft.com/office/2006/documentManagement/types"/>
    <xsd:import namespace="http://schemas.microsoft.com/office/infopath/2007/PartnerControls"/>
    <xsd:element name="Nombre" ma:index="10" nillable="true" ma:displayName="Nombre" ma:format="Dropdown" ma:internalName="Nombre" ma:percentage="FALSE">
      <xsd:simpleType>
        <xsd:restriction base="dms:Number"/>
      </xsd:simpleType>
    </xsd:element>
    <xsd:element name="Personneougroupe" ma:index="11" nillable="true" ma:displayName="Personne ou groupe" ma:format="Dropdown" ma:list="UserInfo" ma:SharePointGroup="0" ma:internalName="Personneougroup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alises d’images" ma:readOnly="false" ma:fieldId="{5cf76f15-5ced-4ddc-b409-7134ff3c332f}" ma:taxonomyMulti="true" ma:sspId="429a644f-d1bc-4184-8935-f17acc4fc7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sonneougroupe xmlns="c0a9ccab-4a5a-45bd-8976-34a32c8c7c3b">
      <UserInfo>
        <DisplayName/>
        <AccountId xsi:nil="true"/>
        <AccountType/>
      </UserInfo>
    </Personneougroupe>
    <lcf76f155ced4ddcb4097134ff3c332f xmlns="c0a9ccab-4a5a-45bd-8976-34a32c8c7c3b">
      <Terms xmlns="http://schemas.microsoft.com/office/infopath/2007/PartnerControls"/>
    </lcf76f155ced4ddcb4097134ff3c332f>
    <TaxCatchAll xmlns="d4c4a7ce-693f-429f-864b-3367e9f910c5" xsi:nil="true"/>
    <Nombre xmlns="c0a9ccab-4a5a-45bd-8976-34a32c8c7c3b" xsi:nil="true"/>
  </documentManagement>
</p:properties>
</file>

<file path=customXml/itemProps1.xml><?xml version="1.0" encoding="utf-8"?>
<ds:datastoreItem xmlns:ds="http://schemas.openxmlformats.org/officeDocument/2006/customXml" ds:itemID="{EE8EA59F-F936-4805-90E1-6083E7F891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4a7ce-693f-429f-864b-3367e9f910c5"/>
    <ds:schemaRef ds:uri="c0a9ccab-4a5a-45bd-8976-34a32c8c7c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2F82F-938B-44F3-9F22-EB5E30230B67}">
  <ds:schemaRefs>
    <ds:schemaRef ds:uri="http://schemas.microsoft.com/sharepoint/v3/contenttype/forms"/>
  </ds:schemaRefs>
</ds:datastoreItem>
</file>

<file path=customXml/itemProps3.xml><?xml version="1.0" encoding="utf-8"?>
<ds:datastoreItem xmlns:ds="http://schemas.openxmlformats.org/officeDocument/2006/customXml" ds:itemID="{9D6E0776-8B8A-44F3-8FAA-FA438E315E49}">
  <ds:schemaRefs>
    <ds:schemaRef ds:uri="http://schemas.microsoft.com/office/2006/metadata/properties"/>
    <ds:schemaRef ds:uri="http://schemas.microsoft.com/office/infopath/2007/PartnerControls"/>
    <ds:schemaRef ds:uri="c0a9ccab-4a5a-45bd-8976-34a32c8c7c3b"/>
    <ds:schemaRef ds:uri="d4c4a7ce-693f-429f-864b-3367e9f910c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À lire</vt:lpstr>
      <vt:lpstr>Ensemble des installations</vt:lpstr>
      <vt:lpstr>Ardennes</vt:lpstr>
      <vt:lpstr>Aube</vt:lpstr>
      <vt:lpstr>Haute-Marne</vt:lpstr>
      <vt:lpstr>Marne</vt:lpstr>
      <vt:lpstr>Meurthe-et-Moselle</vt:lpstr>
      <vt:lpstr>Meuse</vt:lpstr>
      <vt:lpstr>Moselle</vt:lpstr>
      <vt:lpstr>Bas-Rhin</vt:lpstr>
      <vt:lpstr>Haut-Rhin</vt:lpstr>
      <vt:lpstr>Vosges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Gaëlle Meurrens</dc:creator>
  <cp:lastModifiedBy>RUARO Julien</cp:lastModifiedBy>
  <dcterms:created xsi:type="dcterms:W3CDTF">2025-08-22T07:55:28Z</dcterms:created>
  <dcterms:modified xsi:type="dcterms:W3CDTF">2025-10-13T15:54:03Z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0x010100D5B0B280E1E8704485791E5F602AE99F</vt:lpwstr>
  </property>
  <property fmtid="{D5CDD505-2E9C-101B-9397-08002B2CF9AE}" pid="4" name="MSIP_Label_98ce3bfb-fff1-481a-835b-0a342757958d_Enabled">
    <vt:lpwstr>true</vt:lpwstr>
  </property>
  <property fmtid="{D5CDD505-2E9C-101B-9397-08002B2CF9AE}" pid="5" name="MSIP_Label_98ce3bfb-fff1-481a-835b-0a342757958d_SetDate">
    <vt:lpwstr>2025-09-22T15:24:57Z</vt:lpwstr>
  </property>
  <property fmtid="{D5CDD505-2E9C-101B-9397-08002B2CF9AE}" pid="6" name="MSIP_Label_98ce3bfb-fff1-481a-835b-0a342757958d_Method">
    <vt:lpwstr>Standard</vt:lpwstr>
  </property>
  <property fmtid="{D5CDD505-2E9C-101B-9397-08002B2CF9AE}" pid="7" name="MSIP_Label_98ce3bfb-fff1-481a-835b-0a342757958d_Name">
    <vt:lpwstr>C0 - Public</vt:lpwstr>
  </property>
  <property fmtid="{D5CDD505-2E9C-101B-9397-08002B2CF9AE}" pid="8" name="MSIP_Label_98ce3bfb-fff1-481a-835b-0a342757958d_SiteId">
    <vt:lpwstr>cb6c2492-4a85-4b15-85a1-ed94d47e5849</vt:lpwstr>
  </property>
  <property fmtid="{D5CDD505-2E9C-101B-9397-08002B2CF9AE}" pid="9" name="MSIP_Label_98ce3bfb-fff1-481a-835b-0a342757958d_ActionId">
    <vt:lpwstr>5d87a04b-5c4f-4bf5-baa8-f1ad6d9ac740</vt:lpwstr>
  </property>
  <property fmtid="{D5CDD505-2E9C-101B-9397-08002B2CF9AE}" pid="10" name="MSIP_Label_98ce3bfb-fff1-481a-835b-0a342757958d_ContentBits">
    <vt:lpwstr>0</vt:lpwstr>
  </property>
  <property fmtid="{D5CDD505-2E9C-101B-9397-08002B2CF9AE}" pid="11" name="MSIP_Label_98ce3bfb-fff1-481a-835b-0a342757958d_Tag">
    <vt:lpwstr>10, 3, 0, 1</vt:lpwstr>
  </property>
</Properties>
</file>